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210-7\почта\Расмий статистика - ВЭС\Йиллик\"/>
    </mc:Choice>
  </mc:AlternateContent>
  <bookViews>
    <workbookView xWindow="0" yWindow="0" windowWidth="28800" windowHeight="12330"/>
  </bookViews>
  <sheets>
    <sheet name="Eksport-Import tarkibi" sheetId="6" r:id="rId1"/>
    <sheet name="Лист1" sheetId="7" r:id="rId2"/>
    <sheet name="Лист3" sheetId="9" r:id="rId3"/>
    <sheet name="Лист2" sheetId="8" r:id="rId4"/>
  </sheets>
  <definedNames>
    <definedName name="_xlnm.Print_Area" localSheetId="0">'Eksport-Import tarkibi'!$A$1:$AA$38</definedName>
  </definedNames>
  <calcPr calcId="162913"/>
</workbook>
</file>

<file path=xl/calcChain.xml><?xml version="1.0" encoding="utf-8"?>
<calcChain xmlns="http://schemas.openxmlformats.org/spreadsheetml/2006/main">
  <c r="AA38" i="6" l="1"/>
  <c r="AA37" i="6"/>
  <c r="AA35" i="6"/>
  <c r="AA36" i="6"/>
  <c r="J39" i="7" l="1"/>
  <c r="J42" i="7" s="1"/>
  <c r="AA34" i="6"/>
  <c r="AA20" i="6"/>
  <c r="M42" i="7"/>
  <c r="M41" i="7"/>
  <c r="L40" i="7"/>
  <c r="L44" i="7" s="1"/>
  <c r="K40" i="7"/>
  <c r="J25" i="7"/>
  <c r="J24" i="7"/>
  <c r="K35" i="7" s="1"/>
  <c r="J40" i="7"/>
  <c r="L24" i="7"/>
  <c r="L26" i="7" s="1"/>
  <c r="J2" i="7"/>
  <c r="K14" i="7" s="1"/>
</calcChain>
</file>

<file path=xl/sharedStrings.xml><?xml version="1.0" encoding="utf-8"?>
<sst xmlns="http://schemas.openxmlformats.org/spreadsheetml/2006/main" count="408" uniqueCount="158">
  <si>
    <t>Tovarlar va xizmatlar, tovarlar eksporti</t>
  </si>
  <si>
    <t>Tovarlarni eksport qilish (FOB bahosida)</t>
  </si>
  <si>
    <t>Paxta</t>
  </si>
  <si>
    <t>Kimyoviy mahsulotlar va ularning mahsulotlari</t>
  </si>
  <si>
    <t>Qora metallar</t>
  </si>
  <si>
    <t>Rangli metallar</t>
  </si>
  <si>
    <t>Energetika va neft mahsulotlari</t>
  </si>
  <si>
    <t>Mashina va uskunalar</t>
  </si>
  <si>
    <t>Oltin</t>
  </si>
  <si>
    <t>Oziq-ovqat maxsulotlari</t>
  </si>
  <si>
    <t>Xizmatlarni eksport qilish</t>
  </si>
  <si>
    <t>qurilish</t>
  </si>
  <si>
    <t>Transport xizmatlari</t>
  </si>
  <si>
    <t>Sayohat</t>
  </si>
  <si>
    <t>Boshqa xizmatlar</t>
  </si>
  <si>
    <t>Boshqa</t>
  </si>
  <si>
    <t>Tovarlar va xizmatlar importi</t>
  </si>
  <si>
    <t>Tovarlarni import qilish (CIF bahosida)</t>
  </si>
  <si>
    <t>Kimyoviy mahsulotlar va ulardan mahsulot ishlab chiqarish</t>
  </si>
  <si>
    <t>Energetika  va neft mahsulotlari</t>
  </si>
  <si>
    <t>Xizmatlarning importi</t>
  </si>
  <si>
    <t>Tovar va xizmatlar tashqi savdo aylanmasi</t>
  </si>
  <si>
    <t>Tovarlar va xizmatlar tashqi savdo balansi</t>
  </si>
  <si>
    <t>Tovarlarning tashqi savdo balansi</t>
  </si>
  <si>
    <t>Xizmatlarning tashqi savdo balansi</t>
  </si>
  <si>
    <t>Deskriptor</t>
  </si>
  <si>
    <t>Дескриптор</t>
  </si>
  <si>
    <t>Descriptor</t>
  </si>
  <si>
    <t>Ташқи савдо:
Товар ва хизматлар экспорти</t>
  </si>
  <si>
    <t>Внешняя торговля:
Экспорт товаров и услуг, товарный</t>
  </si>
  <si>
    <t>International trade:
Export of goods and services, commodity</t>
  </si>
  <si>
    <t>Товарлар экспорти (ФОБ нархларида)</t>
  </si>
  <si>
    <t>Экспорт товаров (по ценам ФОБ)</t>
  </si>
  <si>
    <t>Export of goods (at FOB prices)</t>
  </si>
  <si>
    <t>Пахта</t>
  </si>
  <si>
    <t>Хлопок</t>
  </si>
  <si>
    <t>Cotton</t>
  </si>
  <si>
    <t>Кимёвий маҳсулотлар ва улардан тайёрланган буюмлар</t>
  </si>
  <si>
    <t>Химические продукты и изделия из них</t>
  </si>
  <si>
    <t>Chemical products and articles thereof</t>
  </si>
  <si>
    <t>Қора металлар</t>
  </si>
  <si>
    <t>Черные металлы</t>
  </si>
  <si>
    <t>Black metals</t>
  </si>
  <si>
    <t>Рангли металлар</t>
  </si>
  <si>
    <t>Цветные металлы</t>
  </si>
  <si>
    <t>Non-ferrous metals</t>
  </si>
  <si>
    <t>Энергетика ва нефт маҳсулотлари</t>
  </si>
  <si>
    <t>Энергетика и нефтепродукты</t>
  </si>
  <si>
    <t>Energy and oil products</t>
  </si>
  <si>
    <t>Машина ва асбоб-ускуналар</t>
  </si>
  <si>
    <t>Машины и оборудование</t>
  </si>
  <si>
    <t>Cars and equipment</t>
  </si>
  <si>
    <t>Олтин</t>
  </si>
  <si>
    <t>Золото</t>
  </si>
  <si>
    <t>Gold</t>
  </si>
  <si>
    <t>Озиқ-овқат маҳсулотлари</t>
  </si>
  <si>
    <t>Продукты питания</t>
  </si>
  <si>
    <t>Food</t>
  </si>
  <si>
    <t>Хизматлар экспорти</t>
  </si>
  <si>
    <t>Экспорт услуг</t>
  </si>
  <si>
    <t>Export of services</t>
  </si>
  <si>
    <t>Қурилиш</t>
  </si>
  <si>
    <t>Строительство</t>
  </si>
  <si>
    <t>Construction</t>
  </si>
  <si>
    <t>Transport</t>
  </si>
  <si>
    <t>Транспорт</t>
  </si>
  <si>
    <t>Сафарлар (туризм)</t>
  </si>
  <si>
    <t>Поездка</t>
  </si>
  <si>
    <t>Trip</t>
  </si>
  <si>
    <t>Бошқа хизматлар</t>
  </si>
  <si>
    <t>Другие услуги</t>
  </si>
  <si>
    <t>Оther services</t>
  </si>
  <si>
    <t>Бошқалар</t>
  </si>
  <si>
    <t>Другие</t>
  </si>
  <si>
    <t>Others</t>
  </si>
  <si>
    <t>Товар ва хизматлар импорти</t>
  </si>
  <si>
    <t>Импорт товаров и услуг</t>
  </si>
  <si>
    <t>Import of goods and services</t>
  </si>
  <si>
    <t>Товарлар импорти (СИФ нархларида)</t>
  </si>
  <si>
    <t>Импорт товаров (по ценам CIF)</t>
  </si>
  <si>
    <t>Import of goods (at CIF prices)</t>
  </si>
  <si>
    <t>Хизматлар импорти</t>
  </si>
  <si>
    <t>Импорт услуг</t>
  </si>
  <si>
    <t>Import of services</t>
  </si>
  <si>
    <t>строительство</t>
  </si>
  <si>
    <t>construction</t>
  </si>
  <si>
    <t>Товар ва хизматлар ташқи савдо айланмаси</t>
  </si>
  <si>
    <t>Внешнеторговый оборот товаров и услуг</t>
  </si>
  <si>
    <t>Foreign trade turnover of goods and services</t>
  </si>
  <si>
    <t>Товар ва хизматлар ташқи савдо баланси</t>
  </si>
  <si>
    <t>Баланс внешней торговли товарами и услугами</t>
  </si>
  <si>
    <t>Balance of foreign trade in goods and services</t>
  </si>
  <si>
    <t>Товарлар ташқи савдо баланси</t>
  </si>
  <si>
    <t>Баланс внешней торговли товарами</t>
  </si>
  <si>
    <t>Balance of foreign trade in goods</t>
  </si>
  <si>
    <t>Хизматлар ташқи савдо баланси</t>
  </si>
  <si>
    <t>Баланс внешней торговли услугами</t>
  </si>
  <si>
    <t>Balance of foreign trade in services</t>
  </si>
  <si>
    <t>Tashqi savdo/ Ташқи савдо/ Внешняя торговля/ Foreign trade</t>
  </si>
  <si>
    <t>mln.AQSH.doll./ млн.АҚШ долл./ млн.долл.США/million US dollar</t>
  </si>
  <si>
    <t>sort_nom</t>
  </si>
  <si>
    <t>KR_NAIM</t>
  </si>
  <si>
    <t>2016</t>
  </si>
  <si>
    <t>2017</t>
  </si>
  <si>
    <t>2018</t>
  </si>
  <si>
    <t>2019</t>
  </si>
  <si>
    <t>2020</t>
  </si>
  <si>
    <t>2021</t>
  </si>
  <si>
    <t>2022</t>
  </si>
  <si>
    <t>Хлопок-волокно</t>
  </si>
  <si>
    <t>Продоволственные товары</t>
  </si>
  <si>
    <t xml:space="preserve">           в том числе: плодоовощная продукция</t>
  </si>
  <si>
    <t>Химическая продукция и изделия из нее</t>
  </si>
  <si>
    <t>Энергоносители и нефтепродукты</t>
  </si>
  <si>
    <t>Черные металлы и изделия из них</t>
  </si>
  <si>
    <t>Цветные металлы и изделия из них</t>
  </si>
  <si>
    <t>Машины и оборудование, влючая части и принадлежности</t>
  </si>
  <si>
    <t>Текстиль и текстильные изделия</t>
  </si>
  <si>
    <t>Услуги</t>
  </si>
  <si>
    <t xml:space="preserve">           в том числе: поездки</t>
  </si>
  <si>
    <t>Прочие</t>
  </si>
  <si>
    <t/>
  </si>
  <si>
    <t>Черные металлы и изделия из нее</t>
  </si>
  <si>
    <t>Цветные металлы и изделия из нее</t>
  </si>
  <si>
    <t>svodn.tovp</t>
  </si>
  <si>
    <t>KRAT_NAIM</t>
  </si>
  <si>
    <t>Sum_SUM</t>
  </si>
  <si>
    <t>EI</t>
  </si>
  <si>
    <t>god</t>
  </si>
  <si>
    <t>9902</t>
  </si>
  <si>
    <t>Услуги технического обслуживания и ремонта, не отнесенные к другим категориям</t>
  </si>
  <si>
    <t>тыс.долл. США</t>
  </si>
  <si>
    <t>1</t>
  </si>
  <si>
    <t>2</t>
  </si>
  <si>
    <t>9903</t>
  </si>
  <si>
    <t>Услуги транспорта</t>
  </si>
  <si>
    <t>9904</t>
  </si>
  <si>
    <t>Поездки</t>
  </si>
  <si>
    <t>9905</t>
  </si>
  <si>
    <t>Услуги строительства</t>
  </si>
  <si>
    <t>9906</t>
  </si>
  <si>
    <t>Услуги страхования и пенсионного обеспечения</t>
  </si>
  <si>
    <t>9907</t>
  </si>
  <si>
    <t>Финансовые услуги</t>
  </si>
  <si>
    <t>9908</t>
  </si>
  <si>
    <t>Сборы за использование интеллектуальной собственности, не отнесенной к другим категориям</t>
  </si>
  <si>
    <t>9909</t>
  </si>
  <si>
    <t>Телекоммуникационные, компьютерные и информационные услуги</t>
  </si>
  <si>
    <t>9910</t>
  </si>
  <si>
    <t>Прочие деловые услуги</t>
  </si>
  <si>
    <t>9911</t>
  </si>
  <si>
    <t>Услуги частным лицам и услуги в сфере культуры и отдыха</t>
  </si>
  <si>
    <t>9912</t>
  </si>
  <si>
    <t>Государственные товары и услуги, не отнесенные к другим категориям</t>
  </si>
  <si>
    <t>Названия столбцов</t>
  </si>
  <si>
    <t>Общий итог</t>
  </si>
  <si>
    <t>Названия строк</t>
  </si>
  <si>
    <t>Сумма по полю Sum_SUM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</si>
</sst>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#,##0.0"/>
    <numFmt numFmtId="165" formatCode="0.0"/>
    <numFmt numFmtId="166" formatCode="_-* #,##0.0\ _₽_-;\-* #,##0.0\ _₽_-;_-* &quot;-&quot;??\ _₽_-;_-@_-"/>
    <numFmt numFmtId="167" formatCode="_-* #,##0.0\ _₽_-;\-* #,##0.0\ _₽_-;_-* &quot;-&quot;?\ _₽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2" fillId="0" borderId="0"/>
    <xf numFmtId="0" fontId="12" fillId="0" borderId="0"/>
  </cellStyleXfs>
  <cellXfs count="52">
    <xf numFmtId="0" fontId="0" fillId="0" borderId="0" xfId="0"/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2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4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/>
    </xf>
    <xf numFmtId="164" fontId="7" fillId="0" borderId="1" xfId="4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8" fillId="0" borderId="1" xfId="4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2" fillId="2" borderId="2" xfId="6" applyFont="1" applyFill="1" applyBorder="1" applyAlignment="1">
      <alignment horizontal="center"/>
    </xf>
    <xf numFmtId="0" fontId="12" fillId="0" borderId="3" xfId="6" applyFont="1" applyFill="1" applyBorder="1" applyAlignment="1">
      <alignment horizontal="right" wrapText="1"/>
    </xf>
    <xf numFmtId="0" fontId="12" fillId="0" borderId="3" xfId="6" applyFont="1" applyFill="1" applyBorder="1" applyAlignment="1">
      <alignment horizontal="left" wrapText="1"/>
    </xf>
    <xf numFmtId="0" fontId="12" fillId="0" borderId="3" xfId="6" applyFont="1" applyFill="1" applyBorder="1" applyAlignment="1">
      <alignment horizontal="right"/>
    </xf>
    <xf numFmtId="0" fontId="12" fillId="0" borderId="3" xfId="6" applyFont="1" applyFill="1" applyBorder="1" applyAlignment="1">
      <alignment horizontal="left"/>
    </xf>
    <xf numFmtId="166" fontId="12" fillId="0" borderId="3" xfId="5" applyNumberFormat="1" applyFont="1" applyFill="1" applyBorder="1" applyAlignment="1">
      <alignment horizontal="right"/>
    </xf>
    <xf numFmtId="167" fontId="0" fillId="0" borderId="0" xfId="0" applyNumberFormat="1"/>
    <xf numFmtId="166" fontId="12" fillId="0" borderId="0" xfId="5" applyNumberFormat="1" applyFont="1" applyFill="1" applyBorder="1" applyAlignment="1">
      <alignment horizontal="right"/>
    </xf>
    <xf numFmtId="0" fontId="12" fillId="0" borderId="4" xfId="6" applyFont="1" applyFill="1" applyBorder="1" applyAlignment="1">
      <alignment horizontal="right" wrapText="1"/>
    </xf>
    <xf numFmtId="166" fontId="12" fillId="0" borderId="3" xfId="5" applyNumberFormat="1" applyFont="1" applyFill="1" applyBorder="1" applyAlignment="1">
      <alignment horizontal="right" wrapText="1"/>
    </xf>
    <xf numFmtId="43" fontId="0" fillId="0" borderId="0" xfId="5" applyFont="1"/>
    <xf numFmtId="43" fontId="0" fillId="0" borderId="0" xfId="0" applyNumberFormat="1"/>
    <xf numFmtId="166" fontId="0" fillId="0" borderId="0" xfId="0" applyNumberFormat="1"/>
    <xf numFmtId="0" fontId="12" fillId="2" borderId="2" xfId="7" applyFont="1" applyFill="1" applyBorder="1" applyAlignment="1">
      <alignment horizontal="center"/>
    </xf>
    <xf numFmtId="0" fontId="12" fillId="0" borderId="3" xfId="7" applyFont="1" applyFill="1" applyBorder="1" applyAlignment="1">
      <alignment horizontal="left"/>
    </xf>
    <xf numFmtId="0" fontId="12" fillId="0" borderId="3" xfId="7" applyFont="1" applyFill="1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0" fillId="3" borderId="0" xfId="0" applyFill="1"/>
    <xf numFmtId="0" fontId="0" fillId="4" borderId="0" xfId="0" applyFill="1"/>
    <xf numFmtId="166" fontId="0" fillId="0" borderId="0" xfId="5" applyNumberFormat="1" applyFont="1"/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6" fontId="6" fillId="0" borderId="0" xfId="5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0" xfId="0" applyFont="1" applyFill="1"/>
    <xf numFmtId="165" fontId="6" fillId="0" borderId="0" xfId="0" applyNumberFormat="1" applyFont="1" applyFill="1"/>
    <xf numFmtId="166" fontId="6" fillId="0" borderId="0" xfId="5" applyNumberFormat="1" applyFont="1" applyFill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/>
    <xf numFmtId="166" fontId="0" fillId="0" borderId="0" xfId="5" applyNumberFormat="1" applyFont="1" applyFill="1"/>
    <xf numFmtId="164" fontId="6" fillId="0" borderId="0" xfId="0" applyNumberFormat="1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right"/>
    </xf>
  </cellXfs>
  <cellStyles count="8">
    <cellStyle name="Normal 2" xfId="3"/>
    <cellStyle name="Normal 2 2" xfId="4"/>
    <cellStyle name="Normal 3" xfId="1"/>
    <cellStyle name="Normal 4" xfId="2"/>
    <cellStyle name="Обычный" xfId="0" builtinId="0"/>
    <cellStyle name="Обычный_Лист1" xfId="6"/>
    <cellStyle name="Обычный_Лист2" xfId="7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4"/>
  <sheetViews>
    <sheetView tabSelected="1" view="pageBreakPreview" zoomScale="90" zoomScaleNormal="9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Z1"/>
    </sheetView>
  </sheetViews>
  <sheetFormatPr defaultRowHeight="11.25" x14ac:dyDescent="0.2"/>
  <cols>
    <col min="1" max="4" width="22.85546875" style="50" customWidth="1"/>
    <col min="5" max="14" width="8.42578125" style="50" customWidth="1"/>
    <col min="15" max="15" width="8.42578125" style="51" customWidth="1"/>
    <col min="16" max="25" width="8.42578125" style="43" customWidth="1"/>
    <col min="26" max="28" width="9.140625" style="43"/>
    <col min="29" max="29" width="13.28515625" style="43" bestFit="1" customWidth="1"/>
    <col min="30" max="30" width="9.140625" style="43"/>
    <col min="31" max="31" width="11.7109375" style="43" bestFit="1" customWidth="1"/>
    <col min="32" max="32" width="20.7109375" style="43" bestFit="1" customWidth="1"/>
    <col min="33" max="36" width="10.42578125" style="43" bestFit="1" customWidth="1"/>
    <col min="37" max="16384" width="9.140625" style="43"/>
  </cols>
  <sheetData>
    <row r="1" spans="1:36" ht="15.75" customHeight="1" x14ac:dyDescent="0.2">
      <c r="A1" s="41" t="s">
        <v>98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38"/>
    </row>
    <row r="2" spans="1:36" ht="15.75" customHeight="1" x14ac:dyDescent="0.2">
      <c r="A2" s="42" t="s">
        <v>99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39"/>
    </row>
    <row r="3" spans="1:36" x14ac:dyDescent="0.2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4"/>
      <c r="Q3" s="4"/>
      <c r="R3" s="4"/>
      <c r="S3" s="4"/>
      <c r="T3" s="4"/>
    </row>
    <row r="4" spans="1:36" s="7" customFormat="1" ht="25.5" customHeight="1" x14ac:dyDescent="0.25">
      <c r="A4" s="5" t="s">
        <v>25</v>
      </c>
      <c r="B4" s="5" t="s">
        <v>26</v>
      </c>
      <c r="C4" s="5" t="s">
        <v>26</v>
      </c>
      <c r="D4" s="5" t="s">
        <v>27</v>
      </c>
      <c r="E4" s="6">
        <v>2000</v>
      </c>
      <c r="F4" s="6">
        <v>2001</v>
      </c>
      <c r="G4" s="6">
        <v>2002</v>
      </c>
      <c r="H4" s="6">
        <v>2003</v>
      </c>
      <c r="I4" s="6">
        <v>2004</v>
      </c>
      <c r="J4" s="6">
        <v>2005</v>
      </c>
      <c r="K4" s="6">
        <v>2006</v>
      </c>
      <c r="L4" s="6">
        <v>2007</v>
      </c>
      <c r="M4" s="6">
        <v>2008</v>
      </c>
      <c r="N4" s="6">
        <v>2009</v>
      </c>
      <c r="O4" s="6">
        <v>2010</v>
      </c>
      <c r="P4" s="6">
        <v>2011</v>
      </c>
      <c r="Q4" s="6">
        <v>2012</v>
      </c>
      <c r="R4" s="6">
        <v>2013</v>
      </c>
      <c r="S4" s="6">
        <v>2014</v>
      </c>
      <c r="T4" s="6">
        <v>2015</v>
      </c>
      <c r="U4" s="6">
        <v>2016</v>
      </c>
      <c r="V4" s="6">
        <v>2017</v>
      </c>
      <c r="W4" s="6">
        <v>2018</v>
      </c>
      <c r="X4" s="6">
        <v>2019</v>
      </c>
      <c r="Y4" s="6">
        <v>2020</v>
      </c>
      <c r="Z4" s="6">
        <v>2021</v>
      </c>
      <c r="AA4" s="6">
        <v>2022</v>
      </c>
      <c r="AC4" s="40"/>
    </row>
    <row r="5" spans="1:36" ht="31.5" x14ac:dyDescent="0.2">
      <c r="A5" s="8" t="s">
        <v>0</v>
      </c>
      <c r="B5" s="8" t="s">
        <v>28</v>
      </c>
      <c r="C5" s="8" t="s">
        <v>29</v>
      </c>
      <c r="D5" s="8" t="s">
        <v>30</v>
      </c>
      <c r="E5" s="13">
        <v>3264.6762000000017</v>
      </c>
      <c r="F5" s="13">
        <v>3170.311900000002</v>
      </c>
      <c r="G5" s="13">
        <v>2988.4238000000014</v>
      </c>
      <c r="H5" s="13">
        <v>3724.9641000000011</v>
      </c>
      <c r="I5" s="13">
        <v>4852.9994199999992</v>
      </c>
      <c r="J5" s="13">
        <v>5408.7518999999975</v>
      </c>
      <c r="K5" s="13">
        <v>6389.7337000000016</v>
      </c>
      <c r="L5" s="13">
        <v>8991.4810900000011</v>
      </c>
      <c r="M5" s="13">
        <v>11493.260248999994</v>
      </c>
      <c r="N5" s="13">
        <v>11771.281637570009</v>
      </c>
      <c r="O5" s="14">
        <v>13023.400000000001</v>
      </c>
      <c r="P5" s="14">
        <v>15021.3</v>
      </c>
      <c r="Q5" s="14">
        <v>13599.6</v>
      </c>
      <c r="R5" s="14">
        <v>14322.7</v>
      </c>
      <c r="S5" s="14">
        <v>13545.7</v>
      </c>
      <c r="T5" s="14">
        <v>12507.599999999999</v>
      </c>
      <c r="U5" s="14">
        <v>12094.6</v>
      </c>
      <c r="V5" s="14">
        <v>12553.738698829995</v>
      </c>
      <c r="W5" s="14">
        <v>13990.745758560024</v>
      </c>
      <c r="X5" s="14">
        <v>17458.687776923212</v>
      </c>
      <c r="Y5" s="14">
        <v>15102.281207282726</v>
      </c>
      <c r="Z5" s="14">
        <v>16662.804355626453</v>
      </c>
      <c r="AA5" s="14">
        <v>19293.710300000002</v>
      </c>
      <c r="AC5" s="44"/>
      <c r="AD5" s="44"/>
      <c r="AE5" s="44"/>
      <c r="AF5" s="44"/>
      <c r="AG5" s="44"/>
    </row>
    <row r="6" spans="1:36" ht="21" x14ac:dyDescent="0.2">
      <c r="A6" s="8" t="s">
        <v>1</v>
      </c>
      <c r="B6" s="8" t="s">
        <v>31</v>
      </c>
      <c r="C6" s="8" t="s">
        <v>32</v>
      </c>
      <c r="D6" s="8" t="s">
        <v>33</v>
      </c>
      <c r="E6" s="13">
        <v>2815.5762000000018</v>
      </c>
      <c r="F6" s="13">
        <v>2709.0119000000018</v>
      </c>
      <c r="G6" s="13">
        <v>2513.5238000000013</v>
      </c>
      <c r="H6" s="13">
        <v>3190.064100000001</v>
      </c>
      <c r="I6" s="13">
        <v>4279.3994199999988</v>
      </c>
      <c r="J6" s="13">
        <v>4749.4518999999973</v>
      </c>
      <c r="K6" s="13">
        <v>5614.7337000000016</v>
      </c>
      <c r="L6" s="13">
        <v>8026.1810900000009</v>
      </c>
      <c r="M6" s="13">
        <v>10292.547770000005</v>
      </c>
      <c r="N6" s="13">
        <v>10739.558429999999</v>
      </c>
      <c r="O6" s="14">
        <v>11687.900000000001</v>
      </c>
      <c r="P6" s="14">
        <v>13248.8</v>
      </c>
      <c r="Q6" s="14">
        <v>11243.2</v>
      </c>
      <c r="R6" s="14">
        <v>11379.900000000001</v>
      </c>
      <c r="S6" s="14">
        <v>10515.500000000002</v>
      </c>
      <c r="T6" s="14">
        <v>9446.2999999999993</v>
      </c>
      <c r="U6" s="14">
        <v>8974</v>
      </c>
      <c r="V6" s="14">
        <v>10079.20985733001</v>
      </c>
      <c r="W6" s="14">
        <v>10920.699724260005</v>
      </c>
      <c r="X6" s="14">
        <v>14023.839380132986</v>
      </c>
      <c r="Y6" s="14">
        <v>13097.267354404297</v>
      </c>
      <c r="Z6" s="14">
        <v>14081.079638202144</v>
      </c>
      <c r="AA6" s="14">
        <v>15275.874900000003</v>
      </c>
      <c r="AC6" s="45"/>
    </row>
    <row r="7" spans="1:36" x14ac:dyDescent="0.2">
      <c r="A7" s="9" t="s">
        <v>2</v>
      </c>
      <c r="B7" s="9" t="s">
        <v>34</v>
      </c>
      <c r="C7" s="9" t="s">
        <v>35</v>
      </c>
      <c r="D7" s="9" t="s">
        <v>36</v>
      </c>
      <c r="E7" s="15">
        <v>897.14249999999993</v>
      </c>
      <c r="F7" s="15">
        <v>698.9</v>
      </c>
      <c r="G7" s="15">
        <v>669.31560000000002</v>
      </c>
      <c r="H7" s="15">
        <v>739.13110000000063</v>
      </c>
      <c r="I7" s="15">
        <v>876.14569999999924</v>
      </c>
      <c r="J7" s="15">
        <v>1033.2649999999996</v>
      </c>
      <c r="K7" s="15">
        <v>1097.0065599999998</v>
      </c>
      <c r="L7" s="15">
        <v>1127.3804600000035</v>
      </c>
      <c r="M7" s="15">
        <v>1066.7792999999999</v>
      </c>
      <c r="N7" s="15">
        <v>1012.6815100000001</v>
      </c>
      <c r="O7" s="16">
        <v>1572.7</v>
      </c>
      <c r="P7" s="16">
        <v>1347.9</v>
      </c>
      <c r="Q7" s="16">
        <v>1259.7</v>
      </c>
      <c r="R7" s="16">
        <v>1163</v>
      </c>
      <c r="S7" s="16">
        <v>1047.7</v>
      </c>
      <c r="T7" s="16">
        <v>736.1</v>
      </c>
      <c r="U7" s="16">
        <v>637.29999999999995</v>
      </c>
      <c r="V7" s="16">
        <v>477.10193500000003</v>
      </c>
      <c r="W7" s="16">
        <v>222.13602800000001</v>
      </c>
      <c r="X7" s="16">
        <v>281.63773730999992</v>
      </c>
      <c r="Y7" s="16">
        <v>146.86551</v>
      </c>
      <c r="Z7" s="16">
        <v>136.57557000000003</v>
      </c>
      <c r="AA7" s="16">
        <v>3.5439539999999998</v>
      </c>
    </row>
    <row r="8" spans="1:36" ht="22.5" x14ac:dyDescent="0.2">
      <c r="A8" s="9" t="s">
        <v>3</v>
      </c>
      <c r="B8" s="9" t="s">
        <v>37</v>
      </c>
      <c r="C8" s="9" t="s">
        <v>38</v>
      </c>
      <c r="D8" s="9" t="s">
        <v>39</v>
      </c>
      <c r="E8" s="15">
        <v>93.40730000000012</v>
      </c>
      <c r="F8" s="15">
        <v>86.351700000000051</v>
      </c>
      <c r="G8" s="15">
        <v>88.90310000000008</v>
      </c>
      <c r="H8" s="15">
        <v>114.88950000000017</v>
      </c>
      <c r="I8" s="15">
        <v>230.05670000000032</v>
      </c>
      <c r="J8" s="15">
        <v>284.98169999999959</v>
      </c>
      <c r="K8" s="15">
        <v>355.78658000000036</v>
      </c>
      <c r="L8" s="15">
        <v>613.36646999999937</v>
      </c>
      <c r="M8" s="15">
        <v>642.69047000000069</v>
      </c>
      <c r="N8" s="15">
        <v>584.4672400000004</v>
      </c>
      <c r="O8" s="16">
        <v>661.3</v>
      </c>
      <c r="P8" s="16">
        <v>838.4</v>
      </c>
      <c r="Q8" s="16">
        <v>764.1</v>
      </c>
      <c r="R8" s="16">
        <v>604.9</v>
      </c>
      <c r="S8" s="16">
        <v>643.70000000000005</v>
      </c>
      <c r="T8" s="16">
        <v>613</v>
      </c>
      <c r="U8" s="16">
        <v>841.09999999999991</v>
      </c>
      <c r="V8" s="16">
        <v>883.6967609599983</v>
      </c>
      <c r="W8" s="16">
        <v>905.27094099999977</v>
      </c>
      <c r="X8" s="16">
        <v>878.05757429000209</v>
      </c>
      <c r="Y8" s="16">
        <v>873.23761760000389</v>
      </c>
      <c r="Z8" s="16">
        <v>1225.2521154299993</v>
      </c>
      <c r="AA8" s="16">
        <v>1426.2205149999963</v>
      </c>
    </row>
    <row r="9" spans="1:36" x14ac:dyDescent="0.2">
      <c r="A9" s="9" t="s">
        <v>4</v>
      </c>
      <c r="B9" s="9" t="s">
        <v>40</v>
      </c>
      <c r="C9" s="9" t="s">
        <v>41</v>
      </c>
      <c r="D9" s="9" t="s">
        <v>42</v>
      </c>
      <c r="E9" s="15">
        <v>19.009599999999999</v>
      </c>
      <c r="F9" s="15">
        <v>20.5</v>
      </c>
      <c r="G9" s="15">
        <v>26.789899999999992</v>
      </c>
      <c r="H9" s="15">
        <v>46.429599999999922</v>
      </c>
      <c r="I9" s="15">
        <v>108.55030000000019</v>
      </c>
      <c r="J9" s="15">
        <v>98.838100000000097</v>
      </c>
      <c r="K9" s="15">
        <v>114.78418999999995</v>
      </c>
      <c r="L9" s="15">
        <v>182.01604000000026</v>
      </c>
      <c r="M9" s="15">
        <v>240.25437000000025</v>
      </c>
      <c r="N9" s="15">
        <v>162.45839999999995</v>
      </c>
      <c r="O9" s="16">
        <v>224.79999999999995</v>
      </c>
      <c r="P9" s="16">
        <v>271.09688300000005</v>
      </c>
      <c r="Q9" s="16">
        <v>246.00242408000008</v>
      </c>
      <c r="R9" s="16">
        <v>221.37102800000025</v>
      </c>
      <c r="S9" s="16">
        <v>194.15186499999936</v>
      </c>
      <c r="T9" s="16">
        <v>167.97354660000042</v>
      </c>
      <c r="U9" s="16">
        <v>155.29771580000011</v>
      </c>
      <c r="V9" s="16">
        <v>152.84939219999995</v>
      </c>
      <c r="W9" s="16">
        <v>320.34932309999948</v>
      </c>
      <c r="X9" s="16">
        <v>302.73890593000078</v>
      </c>
      <c r="Y9" s="16">
        <v>317.54415857810022</v>
      </c>
      <c r="Z9" s="16">
        <v>184.59307912000003</v>
      </c>
      <c r="AA9" s="16">
        <v>215.11906799999991</v>
      </c>
    </row>
    <row r="10" spans="1:36" x14ac:dyDescent="0.2">
      <c r="A10" s="9" t="s">
        <v>5</v>
      </c>
      <c r="B10" s="9" t="s">
        <v>43</v>
      </c>
      <c r="C10" s="9" t="s">
        <v>44</v>
      </c>
      <c r="D10" s="9" t="s">
        <v>45</v>
      </c>
      <c r="E10" s="15">
        <v>197.6459000000001</v>
      </c>
      <c r="F10" s="15">
        <v>201.35409999999999</v>
      </c>
      <c r="G10" s="15">
        <v>164.19839999999994</v>
      </c>
      <c r="H10" s="15">
        <v>193.33600000000001</v>
      </c>
      <c r="I10" s="15">
        <v>309.71299999999979</v>
      </c>
      <c r="J10" s="15">
        <v>401.04449999999986</v>
      </c>
      <c r="K10" s="15">
        <v>705.9249200000005</v>
      </c>
      <c r="L10" s="15">
        <v>847.77106000000003</v>
      </c>
      <c r="M10" s="15">
        <v>569.05479000000025</v>
      </c>
      <c r="N10" s="15">
        <v>422.94921000000033</v>
      </c>
      <c r="O10" s="16">
        <v>669.6</v>
      </c>
      <c r="P10" s="16">
        <v>844.90311699999995</v>
      </c>
      <c r="Q10" s="16">
        <v>809.19757591999996</v>
      </c>
      <c r="R10" s="16">
        <v>731.02897199999973</v>
      </c>
      <c r="S10" s="16">
        <v>784.14813500000059</v>
      </c>
      <c r="T10" s="16">
        <v>656.22645339999963</v>
      </c>
      <c r="U10" s="16">
        <v>553.3022841999998</v>
      </c>
      <c r="V10" s="16">
        <v>761.94686300000023</v>
      </c>
      <c r="W10" s="16">
        <v>851.51289599999802</v>
      </c>
      <c r="X10" s="16">
        <v>951.28750340000101</v>
      </c>
      <c r="Y10" s="16">
        <v>924.35832699999935</v>
      </c>
      <c r="Z10" s="16">
        <v>1467.0283021999994</v>
      </c>
      <c r="AA10" s="16">
        <v>1442.9448000000002</v>
      </c>
    </row>
    <row r="11" spans="1:36" ht="22.5" x14ac:dyDescent="0.2">
      <c r="A11" s="9" t="s">
        <v>6</v>
      </c>
      <c r="B11" s="9" t="s">
        <v>46</v>
      </c>
      <c r="C11" s="9" t="s">
        <v>47</v>
      </c>
      <c r="D11" s="9" t="s">
        <v>48</v>
      </c>
      <c r="E11" s="15">
        <v>335.19359999999995</v>
      </c>
      <c r="F11" s="15">
        <v>322.91620000000006</v>
      </c>
      <c r="G11" s="15">
        <v>243.2</v>
      </c>
      <c r="H11" s="15">
        <v>364.4</v>
      </c>
      <c r="I11" s="15">
        <v>601.62161999999967</v>
      </c>
      <c r="J11" s="15">
        <v>622.97779999999966</v>
      </c>
      <c r="K11" s="15">
        <v>838.98477999999989</v>
      </c>
      <c r="L11" s="15">
        <v>1818.1652999999997</v>
      </c>
      <c r="M11" s="15">
        <v>2834.4930500000005</v>
      </c>
      <c r="N11" s="15">
        <v>4031.8996199999992</v>
      </c>
      <c r="O11" s="16">
        <v>2973.8</v>
      </c>
      <c r="P11" s="16">
        <v>2779</v>
      </c>
      <c r="Q11" s="16">
        <v>4704.6000000000004</v>
      </c>
      <c r="R11" s="16">
        <v>3435.3</v>
      </c>
      <c r="S11" s="16">
        <v>3110.2</v>
      </c>
      <c r="T11" s="16">
        <v>2685.2</v>
      </c>
      <c r="U11" s="16">
        <v>1713.8</v>
      </c>
      <c r="V11" s="16">
        <v>1607.6359124000001</v>
      </c>
      <c r="W11" s="16">
        <v>2666.7562303999998</v>
      </c>
      <c r="X11" s="16">
        <v>2528.8900179299985</v>
      </c>
      <c r="Y11" s="16">
        <v>658.95811994300016</v>
      </c>
      <c r="Z11" s="16">
        <v>914.83192117899978</v>
      </c>
      <c r="AA11" s="16">
        <v>1215.2380518800001</v>
      </c>
    </row>
    <row r="12" spans="1:36" x14ac:dyDescent="0.2">
      <c r="A12" s="9" t="s">
        <v>7</v>
      </c>
      <c r="B12" s="9" t="s">
        <v>49</v>
      </c>
      <c r="C12" s="9" t="s">
        <v>50</v>
      </c>
      <c r="D12" s="9" t="s">
        <v>51</v>
      </c>
      <c r="E12" s="15">
        <v>111.78749999999987</v>
      </c>
      <c r="F12" s="15">
        <v>122.4</v>
      </c>
      <c r="G12" s="15">
        <v>116.5</v>
      </c>
      <c r="H12" s="15">
        <v>218.31540000000021</v>
      </c>
      <c r="I12" s="15">
        <v>357.5304999999999</v>
      </c>
      <c r="J12" s="15">
        <v>452.83129999999915</v>
      </c>
      <c r="K12" s="15">
        <v>646.17504000000122</v>
      </c>
      <c r="L12" s="15">
        <v>931.98308999999904</v>
      </c>
      <c r="M12" s="15">
        <v>879.39410000000055</v>
      </c>
      <c r="N12" s="15">
        <v>337.85231000000022</v>
      </c>
      <c r="O12" s="16">
        <v>715.4</v>
      </c>
      <c r="P12" s="16">
        <v>998.7</v>
      </c>
      <c r="Q12" s="16">
        <v>879.7</v>
      </c>
      <c r="R12" s="16">
        <v>823.1</v>
      </c>
      <c r="S12" s="16">
        <v>546.29999999999995</v>
      </c>
      <c r="T12" s="16">
        <v>159.30000000000001</v>
      </c>
      <c r="U12" s="16">
        <v>220.70000000000002</v>
      </c>
      <c r="V12" s="16">
        <v>354.78516414999979</v>
      </c>
      <c r="W12" s="16">
        <v>212.84248029999989</v>
      </c>
      <c r="X12" s="16">
        <v>427.05259001999923</v>
      </c>
      <c r="Y12" s="16">
        <v>441.97350344019958</v>
      </c>
      <c r="Z12" s="16">
        <v>702.5431878899991</v>
      </c>
      <c r="AA12" s="16">
        <v>989.25071500000092</v>
      </c>
    </row>
    <row r="13" spans="1:36" x14ac:dyDescent="0.2">
      <c r="A13" s="9" t="s">
        <v>8</v>
      </c>
      <c r="B13" s="9" t="s">
        <v>52</v>
      </c>
      <c r="C13" s="9" t="s">
        <v>53</v>
      </c>
      <c r="D13" s="9" t="s">
        <v>54</v>
      </c>
      <c r="E13" s="15">
        <v>554.16</v>
      </c>
      <c r="F13" s="15">
        <v>727.68</v>
      </c>
      <c r="G13" s="15">
        <v>700.06</v>
      </c>
      <c r="H13" s="15">
        <v>942.79</v>
      </c>
      <c r="I13" s="15">
        <v>1056</v>
      </c>
      <c r="J13" s="15">
        <v>1164.7</v>
      </c>
      <c r="K13" s="15">
        <v>811.86</v>
      </c>
      <c r="L13" s="15">
        <v>1111.7</v>
      </c>
      <c r="M13" s="15">
        <v>2883.5</v>
      </c>
      <c r="N13" s="15">
        <v>2835.1</v>
      </c>
      <c r="O13" s="16">
        <v>2618.1</v>
      </c>
      <c r="P13" s="16">
        <v>3187.1</v>
      </c>
      <c r="Q13" s="16">
        <v>666.2</v>
      </c>
      <c r="R13" s="16">
        <v>1648.2</v>
      </c>
      <c r="S13" s="16">
        <v>1240.2</v>
      </c>
      <c r="T13" s="16">
        <v>1920.6</v>
      </c>
      <c r="U13" s="16">
        <v>2807.6</v>
      </c>
      <c r="V13" s="16">
        <v>3260</v>
      </c>
      <c r="W13" s="16">
        <v>2909.5</v>
      </c>
      <c r="X13" s="16">
        <v>4918.25</v>
      </c>
      <c r="Y13" s="16">
        <v>5804.44</v>
      </c>
      <c r="Z13" s="16">
        <v>4109.75</v>
      </c>
      <c r="AA13" s="16">
        <v>4110.3</v>
      </c>
    </row>
    <row r="14" spans="1:36" x14ac:dyDescent="0.2">
      <c r="A14" s="9" t="s">
        <v>9</v>
      </c>
      <c r="B14" s="9" t="s">
        <v>55</v>
      </c>
      <c r="C14" s="9" t="s">
        <v>56</v>
      </c>
      <c r="D14" s="9" t="s">
        <v>57</v>
      </c>
      <c r="E14" s="15">
        <v>176.42270000000039</v>
      </c>
      <c r="F14" s="15">
        <v>124.9049000000001</v>
      </c>
      <c r="G14" s="15">
        <v>105.73620000000003</v>
      </c>
      <c r="H14" s="15">
        <v>102.09729999999983</v>
      </c>
      <c r="I14" s="15">
        <v>186.78120000000027</v>
      </c>
      <c r="J14" s="15">
        <v>206.04950000000019</v>
      </c>
      <c r="K14" s="15">
        <v>504.96135999999984</v>
      </c>
      <c r="L14" s="15">
        <v>760.98098000000095</v>
      </c>
      <c r="M14" s="15">
        <v>512.2542600000005</v>
      </c>
      <c r="N14" s="15">
        <v>711.84917999999891</v>
      </c>
      <c r="O14" s="16">
        <v>1260.5</v>
      </c>
      <c r="P14" s="16">
        <v>1990.4</v>
      </c>
      <c r="Q14" s="16">
        <v>878.2</v>
      </c>
      <c r="R14" s="16">
        <v>1479.7</v>
      </c>
      <c r="S14" s="16">
        <v>1675.6</v>
      </c>
      <c r="T14" s="16">
        <v>1316.4</v>
      </c>
      <c r="U14" s="16">
        <v>694.5</v>
      </c>
      <c r="V14" s="16">
        <v>875.88308509000024</v>
      </c>
      <c r="W14" s="16">
        <v>1097.7919929000022</v>
      </c>
      <c r="X14" s="16">
        <v>1529.9313298129948</v>
      </c>
      <c r="Y14" s="16">
        <v>1443.8139177599976</v>
      </c>
      <c r="Z14" s="16">
        <v>1471.7609730231518</v>
      </c>
      <c r="AA14" s="16">
        <v>1823.4949649999999</v>
      </c>
    </row>
    <row r="15" spans="1:36" ht="15" x14ac:dyDescent="0.25">
      <c r="A15" s="8" t="s">
        <v>10</v>
      </c>
      <c r="B15" s="8" t="s">
        <v>58</v>
      </c>
      <c r="C15" s="8" t="s">
        <v>59</v>
      </c>
      <c r="D15" s="8" t="s">
        <v>60</v>
      </c>
      <c r="E15" s="13">
        <v>449.1</v>
      </c>
      <c r="F15" s="13">
        <v>461.3</v>
      </c>
      <c r="G15" s="13">
        <v>474.9</v>
      </c>
      <c r="H15" s="13">
        <v>534.9</v>
      </c>
      <c r="I15" s="13">
        <v>573.6</v>
      </c>
      <c r="J15" s="13">
        <v>659.3</v>
      </c>
      <c r="K15" s="13">
        <v>775</v>
      </c>
      <c r="L15" s="13">
        <v>965.3</v>
      </c>
      <c r="M15" s="13">
        <v>1200.7124789999887</v>
      </c>
      <c r="N15" s="13">
        <v>1031.7232075700106</v>
      </c>
      <c r="O15" s="14">
        <v>1335.5</v>
      </c>
      <c r="P15" s="14">
        <v>1772.5</v>
      </c>
      <c r="Q15" s="14">
        <v>2356.4</v>
      </c>
      <c r="R15" s="14">
        <v>2942.8</v>
      </c>
      <c r="S15" s="14">
        <v>3030.2</v>
      </c>
      <c r="T15" s="14">
        <v>3061.3</v>
      </c>
      <c r="U15" s="14">
        <v>3120.6</v>
      </c>
      <c r="V15" s="14">
        <v>2474.5288414999859</v>
      </c>
      <c r="W15" s="14">
        <v>3070.04603430002</v>
      </c>
      <c r="X15" s="14">
        <v>3434.8483967902262</v>
      </c>
      <c r="Y15" s="14">
        <v>2005.0138528784282</v>
      </c>
      <c r="Z15" s="14">
        <v>2581.7247174243098</v>
      </c>
      <c r="AA15" s="14">
        <v>4017.8353726596306</v>
      </c>
      <c r="AB15" s="44"/>
      <c r="AC15" s="44"/>
      <c r="AD15" s="44"/>
      <c r="AE15" s="46"/>
      <c r="AF15" s="47"/>
      <c r="AG15" s="48"/>
      <c r="AH15" s="48"/>
      <c r="AI15" s="48"/>
      <c r="AJ15" s="48"/>
    </row>
    <row r="16" spans="1:36" ht="15" x14ac:dyDescent="0.25">
      <c r="A16" s="9" t="s">
        <v>11</v>
      </c>
      <c r="B16" s="9" t="s">
        <v>61</v>
      </c>
      <c r="C16" s="9" t="s">
        <v>62</v>
      </c>
      <c r="D16" s="9" t="s">
        <v>63</v>
      </c>
      <c r="E16" s="15">
        <v>0.72370000000000001</v>
      </c>
      <c r="F16" s="15">
        <v>0.76790000000000003</v>
      </c>
      <c r="G16" s="15">
        <v>0.73770000000000002</v>
      </c>
      <c r="H16" s="15">
        <v>2.3214999999999995</v>
      </c>
      <c r="I16" s="15">
        <v>11.604299999999999</v>
      </c>
      <c r="J16" s="15">
        <v>8.1868700000000008</v>
      </c>
      <c r="K16" s="15">
        <v>22.096489999999999</v>
      </c>
      <c r="L16" s="15">
        <v>25.430411000000007</v>
      </c>
      <c r="M16" s="15">
        <v>45.255989999999997</v>
      </c>
      <c r="N16" s="15">
        <v>71.143659999999997</v>
      </c>
      <c r="O16" s="16">
        <v>23.668144999999996</v>
      </c>
      <c r="P16" s="16">
        <v>42.431716000000002</v>
      </c>
      <c r="Q16" s="16">
        <v>64.793232000000003</v>
      </c>
      <c r="R16" s="16">
        <v>45.673392999999997</v>
      </c>
      <c r="S16" s="16">
        <v>103.067018</v>
      </c>
      <c r="T16" s="16">
        <v>77.578467500000002</v>
      </c>
      <c r="U16" s="16">
        <v>63.77022910000003</v>
      </c>
      <c r="V16" s="16">
        <v>37.115761599999999</v>
      </c>
      <c r="W16" s="16">
        <v>36.731341099999995</v>
      </c>
      <c r="X16" s="16">
        <v>41.881405555999997</v>
      </c>
      <c r="Y16" s="16">
        <v>42.311062364204993</v>
      </c>
      <c r="Z16" s="16">
        <v>14.644719360000002</v>
      </c>
      <c r="AA16" s="16">
        <v>9.7557970170000008</v>
      </c>
      <c r="AE16" s="46"/>
      <c r="AF16" s="46"/>
      <c r="AG16" s="48"/>
      <c r="AH16" s="48"/>
      <c r="AI16" s="48"/>
      <c r="AJ16" s="48"/>
    </row>
    <row r="17" spans="1:36" ht="15" x14ac:dyDescent="0.25">
      <c r="A17" s="9" t="s">
        <v>12</v>
      </c>
      <c r="B17" s="9" t="s">
        <v>65</v>
      </c>
      <c r="C17" s="9" t="s">
        <v>65</v>
      </c>
      <c r="D17" s="9" t="s">
        <v>64</v>
      </c>
      <c r="E17" s="15">
        <v>384.30290000000025</v>
      </c>
      <c r="F17" s="15">
        <v>412.04250000000019</v>
      </c>
      <c r="G17" s="15">
        <v>426.93934000000002</v>
      </c>
      <c r="H17" s="15">
        <v>477.75394699999981</v>
      </c>
      <c r="I17" s="15">
        <v>496.94249525999982</v>
      </c>
      <c r="J17" s="15">
        <v>586.90052799999887</v>
      </c>
      <c r="K17" s="15">
        <v>664.02165162999938</v>
      </c>
      <c r="L17" s="15">
        <v>807.58592499999747</v>
      </c>
      <c r="M17" s="15">
        <v>926.52387399999964</v>
      </c>
      <c r="N17" s="15">
        <v>692.19387500000005</v>
      </c>
      <c r="O17" s="16">
        <v>847.3643609999998</v>
      </c>
      <c r="P17" s="16">
        <v>1115.3034428000001</v>
      </c>
      <c r="Q17" s="16">
        <v>1331.3227281999998</v>
      </c>
      <c r="R17" s="16">
        <v>1390.1966611</v>
      </c>
      <c r="S17" s="16">
        <v>1489.1063308999999</v>
      </c>
      <c r="T17" s="16">
        <v>1465.9214892</v>
      </c>
      <c r="U17" s="16">
        <v>1511.4250176999997</v>
      </c>
      <c r="V17" s="16">
        <v>1600.6640654000025</v>
      </c>
      <c r="W17" s="16">
        <v>1687.8719893</v>
      </c>
      <c r="X17" s="16">
        <v>1765.7117548095002</v>
      </c>
      <c r="Y17" s="16">
        <v>1426.0833955073997</v>
      </c>
      <c r="Z17" s="16">
        <v>1744.1404784622</v>
      </c>
      <c r="AA17" s="16">
        <v>1765.8735898981984</v>
      </c>
      <c r="AB17" s="44"/>
      <c r="AE17" s="46"/>
      <c r="AF17" s="46"/>
      <c r="AG17" s="48"/>
      <c r="AH17" s="48"/>
      <c r="AI17" s="48"/>
      <c r="AJ17" s="48"/>
    </row>
    <row r="18" spans="1:36" ht="15" x14ac:dyDescent="0.25">
      <c r="A18" s="9" t="s">
        <v>13</v>
      </c>
      <c r="B18" s="9" t="s">
        <v>66</v>
      </c>
      <c r="C18" s="9" t="s">
        <v>67</v>
      </c>
      <c r="D18" s="9" t="s">
        <v>68</v>
      </c>
      <c r="E18" s="15">
        <v>33.758700000000026</v>
      </c>
      <c r="F18" s="15">
        <v>23.338699999999996</v>
      </c>
      <c r="G18" s="15">
        <v>20.186300000000013</v>
      </c>
      <c r="H18" s="15">
        <v>24.815035000000027</v>
      </c>
      <c r="I18" s="15">
        <v>27.60539999999984</v>
      </c>
      <c r="J18" s="15">
        <v>23.555897099999967</v>
      </c>
      <c r="K18" s="15">
        <v>26.581466099999744</v>
      </c>
      <c r="L18" s="15">
        <v>51.123306899999484</v>
      </c>
      <c r="M18" s="15">
        <v>62.918845999999377</v>
      </c>
      <c r="N18" s="15">
        <v>98.791146730000037</v>
      </c>
      <c r="O18" s="16">
        <v>273.27029999999996</v>
      </c>
      <c r="P18" s="16">
        <v>341.6087162</v>
      </c>
      <c r="Q18" s="16">
        <v>567.93029930000012</v>
      </c>
      <c r="R18" s="16">
        <v>1112.2872592000001</v>
      </c>
      <c r="S18" s="16">
        <v>1052.0080192</v>
      </c>
      <c r="T18" s="16">
        <v>1187.4547293999999</v>
      </c>
      <c r="U18" s="16">
        <v>1252.5049000000222</v>
      </c>
      <c r="V18" s="16">
        <v>546.90170000000853</v>
      </c>
      <c r="W18" s="16">
        <v>1041.1298999999999</v>
      </c>
      <c r="X18" s="16">
        <v>1313.0322999894549</v>
      </c>
      <c r="Y18" s="16">
        <v>255.80010000000323</v>
      </c>
      <c r="Z18" s="16">
        <v>422.07089831769952</v>
      </c>
      <c r="AA18" s="16">
        <v>1609.8332000048151</v>
      </c>
      <c r="AB18" s="44"/>
      <c r="AE18" s="46"/>
      <c r="AF18" s="46"/>
      <c r="AG18" s="48"/>
      <c r="AH18" s="48"/>
      <c r="AI18" s="48"/>
      <c r="AJ18" s="48"/>
    </row>
    <row r="19" spans="1:36" ht="15" x14ac:dyDescent="0.25">
      <c r="A19" s="9" t="s">
        <v>14</v>
      </c>
      <c r="B19" s="9" t="s">
        <v>69</v>
      </c>
      <c r="C19" s="9" t="s">
        <v>70</v>
      </c>
      <c r="D19" s="9" t="s">
        <v>71</v>
      </c>
      <c r="E19" s="15">
        <v>30.314699999999739</v>
      </c>
      <c r="F19" s="15">
        <v>25.15089999999983</v>
      </c>
      <c r="G19" s="15">
        <v>27.03665999999993</v>
      </c>
      <c r="H19" s="15">
        <v>30.009518000000124</v>
      </c>
      <c r="I19" s="15">
        <v>37.4478047400004</v>
      </c>
      <c r="J19" s="15">
        <v>40.656704900001117</v>
      </c>
      <c r="K19" s="15">
        <v>62.300392270000856</v>
      </c>
      <c r="L19" s="15">
        <v>81.160357100002955</v>
      </c>
      <c r="M19" s="15">
        <v>166.01376899998976</v>
      </c>
      <c r="N19" s="15">
        <v>169.59452584001053</v>
      </c>
      <c r="O19" s="16">
        <v>191.19719400000014</v>
      </c>
      <c r="P19" s="16">
        <v>273.15612499999986</v>
      </c>
      <c r="Q19" s="16">
        <v>392.35374050000019</v>
      </c>
      <c r="R19" s="16">
        <v>394.64268670000001</v>
      </c>
      <c r="S19" s="16">
        <v>386.01863189999972</v>
      </c>
      <c r="T19" s="16">
        <v>330.34531390000029</v>
      </c>
      <c r="U19" s="16">
        <v>292.899853199978</v>
      </c>
      <c r="V19" s="16">
        <v>289.8473144999748</v>
      </c>
      <c r="W19" s="16">
        <v>304.31280390002007</v>
      </c>
      <c r="X19" s="16">
        <v>314.22293643527087</v>
      </c>
      <c r="Y19" s="16">
        <v>280.8192950068202</v>
      </c>
      <c r="Z19" s="16">
        <v>400.8686212844101</v>
      </c>
      <c r="AA19" s="16">
        <v>632.37278573962112</v>
      </c>
      <c r="AE19" s="10"/>
      <c r="AF19" s="46"/>
      <c r="AG19" s="48"/>
      <c r="AH19" s="48"/>
      <c r="AI19" s="48"/>
      <c r="AJ19" s="48"/>
    </row>
    <row r="20" spans="1:36" x14ac:dyDescent="0.2">
      <c r="A20" s="10" t="s">
        <v>15</v>
      </c>
      <c r="B20" s="11" t="s">
        <v>72</v>
      </c>
      <c r="C20" s="11" t="s">
        <v>73</v>
      </c>
      <c r="D20" s="11" t="s">
        <v>74</v>
      </c>
      <c r="E20" s="14">
        <v>430.80710000000136</v>
      </c>
      <c r="F20" s="14">
        <v>404.00500000000142</v>
      </c>
      <c r="G20" s="14">
        <v>398.82060000000126</v>
      </c>
      <c r="H20" s="14">
        <v>468.67520000000036</v>
      </c>
      <c r="I20" s="14">
        <v>553.00040000000024</v>
      </c>
      <c r="J20" s="14">
        <v>484.7639999999999</v>
      </c>
      <c r="K20" s="14">
        <v>539.25027000000046</v>
      </c>
      <c r="L20" s="14">
        <v>632.81768999999849</v>
      </c>
      <c r="M20" s="14">
        <v>664.12743000000069</v>
      </c>
      <c r="N20" s="14">
        <v>640.30096000000037</v>
      </c>
      <c r="O20" s="14">
        <v>991.70000000000027</v>
      </c>
      <c r="P20" s="14">
        <v>991.29999999999973</v>
      </c>
      <c r="Q20" s="14">
        <v>1035.5</v>
      </c>
      <c r="R20" s="14">
        <v>1273.3</v>
      </c>
      <c r="S20" s="14">
        <v>1273.4999999999998</v>
      </c>
      <c r="T20" s="14">
        <v>1191.5</v>
      </c>
      <c r="U20" s="14">
        <v>1350.4</v>
      </c>
      <c r="V20" s="14">
        <v>1705.310744530012</v>
      </c>
      <c r="W20" s="14">
        <v>1734.5398325600049</v>
      </c>
      <c r="X20" s="14">
        <v>2205.9937214399906</v>
      </c>
      <c r="Y20" s="14">
        <v>2486.0762000829964</v>
      </c>
      <c r="Z20" s="14">
        <v>3868.7444893599923</v>
      </c>
      <c r="AA20" s="14">
        <f>+AA5-AA7-AA8-AA9-AA10-AA11-AA12-AA13-AA14-AA15</f>
        <v>4049.7628584603735</v>
      </c>
    </row>
    <row r="21" spans="1:36" ht="21" x14ac:dyDescent="0.2">
      <c r="A21" s="8" t="s">
        <v>16</v>
      </c>
      <c r="B21" s="8" t="s">
        <v>75</v>
      </c>
      <c r="C21" s="8" t="s">
        <v>76</v>
      </c>
      <c r="D21" s="8" t="s">
        <v>77</v>
      </c>
      <c r="E21" s="13">
        <v>2947.3991999999989</v>
      </c>
      <c r="F21" s="13">
        <v>3136.9225999999953</v>
      </c>
      <c r="G21" s="13">
        <v>2711.9748999999883</v>
      </c>
      <c r="H21" s="13">
        <v>2964.1567999999879</v>
      </c>
      <c r="I21" s="13">
        <v>3816.0178999999539</v>
      </c>
      <c r="J21" s="13">
        <v>4091.2418999999377</v>
      </c>
      <c r="K21" s="13">
        <v>4781.5478100000073</v>
      </c>
      <c r="L21" s="13">
        <v>6728.0621200000669</v>
      </c>
      <c r="M21" s="13">
        <v>9703.933911000051</v>
      </c>
      <c r="N21" s="13">
        <v>9438.2958419400202</v>
      </c>
      <c r="O21" s="14">
        <v>9175.7999999999993</v>
      </c>
      <c r="P21" s="14">
        <v>11344.6</v>
      </c>
      <c r="Q21" s="14">
        <v>12816.499999999998</v>
      </c>
      <c r="R21" s="14">
        <v>13946.9</v>
      </c>
      <c r="S21" s="14">
        <v>13984.300000000001</v>
      </c>
      <c r="T21" s="14">
        <v>12416.6</v>
      </c>
      <c r="U21" s="14">
        <v>12137.600000000002</v>
      </c>
      <c r="V21" s="14">
        <v>14012.372460170034</v>
      </c>
      <c r="W21" s="14">
        <v>19439.264625430074</v>
      </c>
      <c r="X21" s="14">
        <v>24292.321304823232</v>
      </c>
      <c r="Y21" s="14">
        <v>21153.773589423192</v>
      </c>
      <c r="Z21" s="14">
        <v>25507.7156799234</v>
      </c>
      <c r="AA21" s="14">
        <v>30767.758999999998</v>
      </c>
      <c r="AB21" s="49"/>
      <c r="AC21" s="44"/>
      <c r="AD21" s="44"/>
      <c r="AE21" s="44"/>
      <c r="AF21" s="44"/>
      <c r="AG21" s="44"/>
    </row>
    <row r="22" spans="1:36" ht="21" x14ac:dyDescent="0.2">
      <c r="A22" s="8" t="s">
        <v>17</v>
      </c>
      <c r="B22" s="8" t="s">
        <v>78</v>
      </c>
      <c r="C22" s="8" t="s">
        <v>79</v>
      </c>
      <c r="D22" s="8" t="s">
        <v>80</v>
      </c>
      <c r="E22" s="13">
        <v>2696.3991999999989</v>
      </c>
      <c r="F22" s="13">
        <v>2814.6225999999951</v>
      </c>
      <c r="G22" s="13">
        <v>2425.6748999999882</v>
      </c>
      <c r="H22" s="13">
        <v>2663.4567999999881</v>
      </c>
      <c r="I22" s="13">
        <v>3391.5178999999539</v>
      </c>
      <c r="J22" s="13">
        <v>3666.5418999999379</v>
      </c>
      <c r="K22" s="13">
        <v>4379.9478100000069</v>
      </c>
      <c r="L22" s="13">
        <v>6339.3621200000671</v>
      </c>
      <c r="M22" s="13">
        <v>9279.3476600000504</v>
      </c>
      <c r="N22" s="13">
        <v>9027.8620500000197</v>
      </c>
      <c r="O22" s="14">
        <v>8685.4</v>
      </c>
      <c r="P22" s="14">
        <v>10783.1</v>
      </c>
      <c r="Q22" s="14">
        <v>12080.099999999999</v>
      </c>
      <c r="R22" s="14">
        <v>12997.3</v>
      </c>
      <c r="S22" s="14">
        <v>12864.1</v>
      </c>
      <c r="T22" s="14">
        <v>11462.5</v>
      </c>
      <c r="U22" s="14">
        <v>11328.400000000001</v>
      </c>
      <c r="V22" s="14">
        <v>12035.209289870034</v>
      </c>
      <c r="W22" s="14">
        <v>17312.259013030074</v>
      </c>
      <c r="X22" s="14">
        <v>21866.454706500241</v>
      </c>
      <c r="Y22" s="14">
        <v>19932.369151510014</v>
      </c>
      <c r="Z22" s="14">
        <v>23740.369298950172</v>
      </c>
      <c r="AA22" s="14">
        <v>28220.307499999999</v>
      </c>
    </row>
    <row r="23" spans="1:36" ht="22.5" x14ac:dyDescent="0.2">
      <c r="A23" s="9" t="s">
        <v>18</v>
      </c>
      <c r="B23" s="9" t="s">
        <v>37</v>
      </c>
      <c r="C23" s="9" t="s">
        <v>38</v>
      </c>
      <c r="D23" s="9" t="s">
        <v>39</v>
      </c>
      <c r="E23" s="15">
        <v>399.5</v>
      </c>
      <c r="F23" s="15">
        <v>397.65049999999707</v>
      </c>
      <c r="G23" s="15">
        <v>410.43579999998997</v>
      </c>
      <c r="H23" s="15">
        <v>380.02839999999003</v>
      </c>
      <c r="I23" s="15">
        <v>477.8319999999884</v>
      </c>
      <c r="J23" s="15">
        <v>558.66579999997793</v>
      </c>
      <c r="K23" s="15">
        <v>660.12354000000687</v>
      </c>
      <c r="L23" s="15">
        <v>882.83877000001792</v>
      </c>
      <c r="M23" s="15">
        <v>1129.4532300000224</v>
      </c>
      <c r="N23" s="15">
        <v>1045.6896100000181</v>
      </c>
      <c r="O23" s="16">
        <v>1265.7</v>
      </c>
      <c r="P23" s="16">
        <v>1422</v>
      </c>
      <c r="Q23" s="16">
        <v>1761.4</v>
      </c>
      <c r="R23" s="16">
        <v>1968.6</v>
      </c>
      <c r="S23" s="16">
        <v>2229.6</v>
      </c>
      <c r="T23" s="16">
        <v>2108.1999999999998</v>
      </c>
      <c r="U23" s="16">
        <v>2119.6</v>
      </c>
      <c r="V23" s="16">
        <v>2187.0432468600079</v>
      </c>
      <c r="W23" s="16">
        <v>2527.604502030003</v>
      </c>
      <c r="X23" s="16">
        <v>3201.6790962499972</v>
      </c>
      <c r="Y23" s="16">
        <v>3436.6882915100164</v>
      </c>
      <c r="Z23" s="16">
        <v>4259.6384362600593</v>
      </c>
      <c r="AA23" s="16">
        <v>5046.521756999995</v>
      </c>
    </row>
    <row r="24" spans="1:36" x14ac:dyDescent="0.2">
      <c r="A24" s="9" t="s">
        <v>4</v>
      </c>
      <c r="B24" s="9" t="s">
        <v>40</v>
      </c>
      <c r="C24" s="9" t="s">
        <v>41</v>
      </c>
      <c r="D24" s="9" t="s">
        <v>42</v>
      </c>
      <c r="E24" s="15">
        <v>231.9</v>
      </c>
      <c r="F24" s="15">
        <v>299.89999999999998</v>
      </c>
      <c r="G24" s="15">
        <v>193.6</v>
      </c>
      <c r="H24" s="15">
        <v>206.7</v>
      </c>
      <c r="I24" s="15">
        <v>362.9</v>
      </c>
      <c r="J24" s="15">
        <v>390</v>
      </c>
      <c r="K24" s="15">
        <v>280.72205999999977</v>
      </c>
      <c r="L24" s="15">
        <v>439.71044000000069</v>
      </c>
      <c r="M24" s="15">
        <v>645.69177000000059</v>
      </c>
      <c r="N24" s="15">
        <v>520.11955000000057</v>
      </c>
      <c r="O24" s="16">
        <v>654.13786900000002</v>
      </c>
      <c r="P24" s="16">
        <v>758.04902000000004</v>
      </c>
      <c r="Q24" s="16">
        <v>793.95237099999997</v>
      </c>
      <c r="R24" s="16">
        <v>956.29020199999991</v>
      </c>
      <c r="S24" s="16">
        <v>973.09691199999997</v>
      </c>
      <c r="T24" s="16">
        <v>790.01571799999999</v>
      </c>
      <c r="U24" s="16">
        <v>813.84081500000002</v>
      </c>
      <c r="V24" s="16">
        <v>1135.6590440000089</v>
      </c>
      <c r="W24" s="16">
        <v>1579.8315999999952</v>
      </c>
      <c r="X24" s="16">
        <v>1843.368321000009</v>
      </c>
      <c r="Y24" s="16">
        <v>1473.5653827300002</v>
      </c>
      <c r="Z24" s="16">
        <v>1986.3231581900027</v>
      </c>
      <c r="AA24" s="16">
        <v>2344.9569990000009</v>
      </c>
    </row>
    <row r="25" spans="1:36" x14ac:dyDescent="0.2">
      <c r="A25" s="9" t="s">
        <v>5</v>
      </c>
      <c r="B25" s="9" t="s">
        <v>43</v>
      </c>
      <c r="C25" s="9" t="s">
        <v>44</v>
      </c>
      <c r="D25" s="9" t="s">
        <v>45</v>
      </c>
      <c r="E25" s="15">
        <v>21.585499999999975</v>
      </c>
      <c r="F25" s="15">
        <v>43.450300000000006</v>
      </c>
      <c r="G25" s="15">
        <v>22.502299999999973</v>
      </c>
      <c r="H25" s="15">
        <v>28.6</v>
      </c>
      <c r="I25" s="15">
        <v>30.2</v>
      </c>
      <c r="J25" s="15">
        <v>29.380199999999949</v>
      </c>
      <c r="K25" s="15">
        <v>38.332669999999972</v>
      </c>
      <c r="L25" s="15">
        <v>65.099999999999994</v>
      </c>
      <c r="M25" s="15">
        <v>99.542300000000012</v>
      </c>
      <c r="N25" s="15">
        <v>78.152610000000124</v>
      </c>
      <c r="O25" s="16">
        <v>87.962131000000014</v>
      </c>
      <c r="P25" s="16">
        <v>104.55097999999997</v>
      </c>
      <c r="Q25" s="16">
        <v>125.84762900000001</v>
      </c>
      <c r="R25" s="16">
        <v>134.00979800000005</v>
      </c>
      <c r="S25" s="16">
        <v>140.50308799999999</v>
      </c>
      <c r="T25" s="16">
        <v>129.38428199999998</v>
      </c>
      <c r="U25" s="16">
        <v>106.65918499999997</v>
      </c>
      <c r="V25" s="16">
        <v>139.34098199999974</v>
      </c>
      <c r="W25" s="16">
        <v>193.48902400000006</v>
      </c>
      <c r="X25" s="16">
        <v>273.48507004999885</v>
      </c>
      <c r="Y25" s="16">
        <v>277.72081243999986</v>
      </c>
      <c r="Z25" s="16">
        <v>328.42799265999992</v>
      </c>
      <c r="AA25" s="16">
        <v>476.14184699999902</v>
      </c>
    </row>
    <row r="26" spans="1:36" ht="22.5" x14ac:dyDescent="0.2">
      <c r="A26" s="9" t="s">
        <v>19</v>
      </c>
      <c r="B26" s="9" t="s">
        <v>46</v>
      </c>
      <c r="C26" s="9" t="s">
        <v>47</v>
      </c>
      <c r="D26" s="9" t="s">
        <v>48</v>
      </c>
      <c r="E26" s="15">
        <v>112.69449999999999</v>
      </c>
      <c r="F26" s="15">
        <v>58.746200000000016</v>
      </c>
      <c r="G26" s="15">
        <v>35</v>
      </c>
      <c r="H26" s="15">
        <v>79.753299999999896</v>
      </c>
      <c r="I26" s="15">
        <v>81.046900000000335</v>
      </c>
      <c r="J26" s="15">
        <v>103.66350000000017</v>
      </c>
      <c r="K26" s="15">
        <v>198.7701900000003</v>
      </c>
      <c r="L26" s="15">
        <v>236.45762999999994</v>
      </c>
      <c r="M26" s="15">
        <v>449.98434000000009</v>
      </c>
      <c r="N26" s="15">
        <v>326.0569799999999</v>
      </c>
      <c r="O26" s="16">
        <v>654.6</v>
      </c>
      <c r="P26" s="16">
        <v>969.6</v>
      </c>
      <c r="Q26" s="16">
        <v>849.5</v>
      </c>
      <c r="R26" s="16">
        <v>999.3</v>
      </c>
      <c r="S26" s="16">
        <v>865.5</v>
      </c>
      <c r="T26" s="16">
        <v>725</v>
      </c>
      <c r="U26" s="16">
        <v>589</v>
      </c>
      <c r="V26" s="16">
        <v>742.06480500000134</v>
      </c>
      <c r="W26" s="16">
        <v>879.50797200000011</v>
      </c>
      <c r="X26" s="16">
        <v>940.59199607999972</v>
      </c>
      <c r="Y26" s="16">
        <v>1106.8810778799984</v>
      </c>
      <c r="Z26" s="16">
        <v>1556.7648452800004</v>
      </c>
      <c r="AA26" s="16">
        <v>1795.1164319999968</v>
      </c>
    </row>
    <row r="27" spans="1:36" x14ac:dyDescent="0.2">
      <c r="A27" s="9" t="s">
        <v>7</v>
      </c>
      <c r="B27" s="9" t="s">
        <v>49</v>
      </c>
      <c r="C27" s="9" t="s">
        <v>50</v>
      </c>
      <c r="D27" s="9" t="s">
        <v>51</v>
      </c>
      <c r="E27" s="15">
        <v>1044.0999999999999</v>
      </c>
      <c r="F27" s="15">
        <v>1293</v>
      </c>
      <c r="G27" s="15">
        <v>1122.9000000000001</v>
      </c>
      <c r="H27" s="15">
        <v>1315</v>
      </c>
      <c r="I27" s="15">
        <v>1753.3</v>
      </c>
      <c r="J27" s="15">
        <v>1770.4</v>
      </c>
      <c r="K27" s="15">
        <v>2248</v>
      </c>
      <c r="L27" s="15">
        <v>3340.0416800000162</v>
      </c>
      <c r="M27" s="15">
        <v>5090.3123999999552</v>
      </c>
      <c r="N27" s="15">
        <v>5346.8627199999592</v>
      </c>
      <c r="O27" s="16">
        <v>4032.5</v>
      </c>
      <c r="P27" s="16">
        <v>4994.5</v>
      </c>
      <c r="Q27" s="16">
        <v>5881.1</v>
      </c>
      <c r="R27" s="16">
        <v>6095.4</v>
      </c>
      <c r="S27" s="16">
        <v>5521.5</v>
      </c>
      <c r="T27" s="16">
        <v>5026.7</v>
      </c>
      <c r="U27" s="16">
        <v>5018</v>
      </c>
      <c r="V27" s="16">
        <v>4997.0168090000161</v>
      </c>
      <c r="W27" s="16">
        <v>8366.1008610000299</v>
      </c>
      <c r="X27" s="16">
        <v>10633.4242748502</v>
      </c>
      <c r="Y27" s="16">
        <v>8904.1811959999577</v>
      </c>
      <c r="Z27" s="16">
        <v>9453.995413440105</v>
      </c>
      <c r="AA27" s="16">
        <v>11018.417225999892</v>
      </c>
    </row>
    <row r="28" spans="1:36" x14ac:dyDescent="0.2">
      <c r="A28" s="9" t="s">
        <v>9</v>
      </c>
      <c r="B28" s="9" t="s">
        <v>55</v>
      </c>
      <c r="C28" s="9" t="s">
        <v>56</v>
      </c>
      <c r="D28" s="9" t="s">
        <v>57</v>
      </c>
      <c r="E28" s="15">
        <v>361.11919999999895</v>
      </c>
      <c r="F28" s="15">
        <v>337.67559999999816</v>
      </c>
      <c r="G28" s="15">
        <v>339.39459999999764</v>
      </c>
      <c r="H28" s="15">
        <v>293.47509999999818</v>
      </c>
      <c r="I28" s="15">
        <v>260.94110000000137</v>
      </c>
      <c r="J28" s="15">
        <v>287.2</v>
      </c>
      <c r="K28" s="15">
        <v>368.69935000000032</v>
      </c>
      <c r="L28" s="15">
        <v>482.95057000000014</v>
      </c>
      <c r="M28" s="15">
        <v>806.27659000000119</v>
      </c>
      <c r="N28" s="15">
        <v>850.8125100000027</v>
      </c>
      <c r="O28" s="16">
        <v>963.2</v>
      </c>
      <c r="P28" s="16">
        <v>1300.8</v>
      </c>
      <c r="Q28" s="16">
        <v>1394</v>
      </c>
      <c r="R28" s="16">
        <v>1335.6</v>
      </c>
      <c r="S28" s="16">
        <v>1509.9</v>
      </c>
      <c r="T28" s="16">
        <v>1585.3</v>
      </c>
      <c r="U28" s="16">
        <v>1439.7000000000003</v>
      </c>
      <c r="V28" s="16">
        <v>1273.9082570000014</v>
      </c>
      <c r="W28" s="16">
        <v>1581.5865410000004</v>
      </c>
      <c r="X28" s="16">
        <v>1885.0054758400008</v>
      </c>
      <c r="Y28" s="16">
        <v>2159.6431580000012</v>
      </c>
      <c r="Z28" s="16">
        <v>2925.8129711899996</v>
      </c>
      <c r="AA28" s="16">
        <v>3953.1562190000009</v>
      </c>
    </row>
    <row r="29" spans="1:36" x14ac:dyDescent="0.2">
      <c r="A29" s="8" t="s">
        <v>20</v>
      </c>
      <c r="B29" s="8" t="s">
        <v>81</v>
      </c>
      <c r="C29" s="8" t="s">
        <v>82</v>
      </c>
      <c r="D29" s="8" t="s">
        <v>83</v>
      </c>
      <c r="E29" s="13">
        <v>251</v>
      </c>
      <c r="F29" s="13">
        <v>322.3</v>
      </c>
      <c r="G29" s="13">
        <v>286.3</v>
      </c>
      <c r="H29" s="13">
        <v>300.7</v>
      </c>
      <c r="I29" s="13">
        <v>424.5</v>
      </c>
      <c r="J29" s="13">
        <v>424.7</v>
      </c>
      <c r="K29" s="13">
        <v>401.6</v>
      </c>
      <c r="L29" s="13">
        <v>388.7</v>
      </c>
      <c r="M29" s="13">
        <v>424.586251</v>
      </c>
      <c r="N29" s="13">
        <v>410.43379194000033</v>
      </c>
      <c r="O29" s="14">
        <v>490.4</v>
      </c>
      <c r="P29" s="14">
        <v>561.5</v>
      </c>
      <c r="Q29" s="14">
        <v>736.4</v>
      </c>
      <c r="R29" s="14">
        <v>949.6</v>
      </c>
      <c r="S29" s="14">
        <v>1120.2</v>
      </c>
      <c r="T29" s="14">
        <v>954.1</v>
      </c>
      <c r="U29" s="14">
        <v>809.19999999999993</v>
      </c>
      <c r="V29" s="14">
        <v>1977.1631703000005</v>
      </c>
      <c r="W29" s="14">
        <v>2127.0056124000002</v>
      </c>
      <c r="X29" s="14">
        <v>2425.8665983229926</v>
      </c>
      <c r="Y29" s="14">
        <v>1221.4044379131792</v>
      </c>
      <c r="Z29" s="14">
        <v>1767.3463809732259</v>
      </c>
      <c r="AA29" s="14">
        <v>2547.4515000000001</v>
      </c>
    </row>
    <row r="30" spans="1:36" x14ac:dyDescent="0.2">
      <c r="A30" s="9" t="s">
        <v>11</v>
      </c>
      <c r="B30" s="9" t="s">
        <v>61</v>
      </c>
      <c r="C30" s="9" t="s">
        <v>84</v>
      </c>
      <c r="D30" s="9" t="s">
        <v>85</v>
      </c>
      <c r="E30" s="15">
        <v>6.073900000000001</v>
      </c>
      <c r="F30" s="15">
        <v>4.0427999999999997</v>
      </c>
      <c r="G30" s="15">
        <v>20.747800000000002</v>
      </c>
      <c r="H30" s="15">
        <v>6.2921000000000005</v>
      </c>
      <c r="I30" s="15">
        <v>82.089099999999988</v>
      </c>
      <c r="J30" s="15">
        <v>32.462000000000003</v>
      </c>
      <c r="K30" s="15">
        <v>47.245699999999999</v>
      </c>
      <c r="L30" s="15">
        <v>1.6271599999999999</v>
      </c>
      <c r="M30" s="15">
        <v>0</v>
      </c>
      <c r="N30" s="15">
        <v>2.4395199999999999</v>
      </c>
      <c r="O30" s="16">
        <v>2.0880974999999999</v>
      </c>
      <c r="P30" s="16">
        <v>0.48927000000000004</v>
      </c>
      <c r="Q30" s="16">
        <v>1.0557849999999998</v>
      </c>
      <c r="R30" s="16">
        <v>2.5070000000000001</v>
      </c>
      <c r="S30" s="16">
        <v>7.1162700000000001</v>
      </c>
      <c r="T30" s="16">
        <v>21.78539</v>
      </c>
      <c r="U30" s="16">
        <v>3.830169999999999</v>
      </c>
      <c r="V30" s="16">
        <v>102.63126609999999</v>
      </c>
      <c r="W30" s="16">
        <v>14.704638000000001</v>
      </c>
      <c r="X30" s="16">
        <v>27.396402559999999</v>
      </c>
      <c r="Y30" s="16">
        <v>107.2450803725</v>
      </c>
      <c r="Z30" s="16">
        <v>135.59749221000001</v>
      </c>
      <c r="AA30" s="16">
        <v>75.722387959999992</v>
      </c>
    </row>
    <row r="31" spans="1:36" x14ac:dyDescent="0.2">
      <c r="A31" s="9" t="s">
        <v>12</v>
      </c>
      <c r="B31" s="9" t="s">
        <v>65</v>
      </c>
      <c r="C31" s="9" t="s">
        <v>65</v>
      </c>
      <c r="D31" s="9" t="s">
        <v>64</v>
      </c>
      <c r="E31" s="15">
        <v>188.16530000000006</v>
      </c>
      <c r="F31" s="15">
        <v>250.8006</v>
      </c>
      <c r="G31" s="15">
        <v>195.28683010000026</v>
      </c>
      <c r="H31" s="15">
        <v>220.69508000000008</v>
      </c>
      <c r="I31" s="15">
        <v>251.76208700000024</v>
      </c>
      <c r="J31" s="15">
        <v>250.1800400000003</v>
      </c>
      <c r="K31" s="15">
        <v>195.63160000000013</v>
      </c>
      <c r="L31" s="15">
        <v>233.16897800000029</v>
      </c>
      <c r="M31" s="15">
        <v>292.32661999999971</v>
      </c>
      <c r="N31" s="15">
        <v>258.68641700000001</v>
      </c>
      <c r="O31" s="16">
        <v>237.12349440000003</v>
      </c>
      <c r="P31" s="16">
        <v>281.93241089999992</v>
      </c>
      <c r="Q31" s="16">
        <v>293.52595599999995</v>
      </c>
      <c r="R31" s="16">
        <v>335.45144830000004</v>
      </c>
      <c r="S31" s="16">
        <v>372.90438180000001</v>
      </c>
      <c r="T31" s="16">
        <v>219.44216090000003</v>
      </c>
      <c r="U31" s="16">
        <v>255.76182019999999</v>
      </c>
      <c r="V31" s="16">
        <v>303.0249474000002</v>
      </c>
      <c r="W31" s="16">
        <v>383.71161850000004</v>
      </c>
      <c r="X31" s="16">
        <v>415.08128083200006</v>
      </c>
      <c r="Y31" s="16">
        <v>165.59606858220002</v>
      </c>
      <c r="Z31" s="16">
        <v>211.14878153559994</v>
      </c>
      <c r="AA31" s="16">
        <v>406.14366546930017</v>
      </c>
    </row>
    <row r="32" spans="1:36" x14ac:dyDescent="0.2">
      <c r="A32" s="9" t="s">
        <v>13</v>
      </c>
      <c r="B32" s="9" t="s">
        <v>66</v>
      </c>
      <c r="C32" s="9" t="s">
        <v>67</v>
      </c>
      <c r="D32" s="9" t="s">
        <v>68</v>
      </c>
      <c r="E32" s="15">
        <v>1.1738999999999999</v>
      </c>
      <c r="F32" s="15">
        <v>0.35709999999999997</v>
      </c>
      <c r="G32" s="15">
        <v>0.38009999999999999</v>
      </c>
      <c r="H32" s="15">
        <v>0.26124999999999987</v>
      </c>
      <c r="I32" s="15">
        <v>1.3007</v>
      </c>
      <c r="J32" s="15">
        <v>0.98860000000000003</v>
      </c>
      <c r="K32" s="15">
        <v>0.69520800000000005</v>
      </c>
      <c r="L32" s="15">
        <v>1.6732269999999998</v>
      </c>
      <c r="M32" s="15">
        <v>2.5855119999999991</v>
      </c>
      <c r="N32" s="15">
        <v>2.3669449999999999</v>
      </c>
      <c r="O32" s="16">
        <v>75.804799999999986</v>
      </c>
      <c r="P32" s="16">
        <v>77.817949499999997</v>
      </c>
      <c r="Q32" s="16">
        <v>123.8384044</v>
      </c>
      <c r="R32" s="16">
        <v>278.52520929999997</v>
      </c>
      <c r="S32" s="16">
        <v>287.07411180000003</v>
      </c>
      <c r="T32" s="16">
        <v>352.06031610000002</v>
      </c>
      <c r="U32" s="16">
        <v>345.36659999999989</v>
      </c>
      <c r="V32" s="16">
        <v>1358.8636000000022</v>
      </c>
      <c r="W32" s="16">
        <v>1506.8981000000001</v>
      </c>
      <c r="X32" s="16">
        <v>1651.4753999975999</v>
      </c>
      <c r="Y32" s="16">
        <v>442.51320000000021</v>
      </c>
      <c r="Z32" s="16">
        <v>886.90110000000004</v>
      </c>
      <c r="AA32" s="16">
        <v>1429.794699961001</v>
      </c>
    </row>
    <row r="33" spans="1:27" x14ac:dyDescent="0.2">
      <c r="A33" s="9" t="s">
        <v>14</v>
      </c>
      <c r="B33" s="9" t="s">
        <v>69</v>
      </c>
      <c r="C33" s="9" t="s">
        <v>70</v>
      </c>
      <c r="D33" s="9" t="s">
        <v>71</v>
      </c>
      <c r="E33" s="16">
        <v>55.586899999999929</v>
      </c>
      <c r="F33" s="16">
        <v>67.099500000000006</v>
      </c>
      <c r="G33" s="16">
        <v>69.88526989999977</v>
      </c>
      <c r="H33" s="16">
        <v>73.451569999999904</v>
      </c>
      <c r="I33" s="16">
        <v>89.348112999999785</v>
      </c>
      <c r="J33" s="16">
        <v>141.0693599999997</v>
      </c>
      <c r="K33" s="16">
        <v>158.02749199999988</v>
      </c>
      <c r="L33" s="16">
        <v>152.23063499999969</v>
      </c>
      <c r="M33" s="16">
        <v>129.6741190000003</v>
      </c>
      <c r="N33" s="16">
        <v>146.94090994000032</v>
      </c>
      <c r="O33" s="16">
        <v>175.38360809999995</v>
      </c>
      <c r="P33" s="16">
        <v>201.26036960000005</v>
      </c>
      <c r="Q33" s="16">
        <v>317.97985460000001</v>
      </c>
      <c r="R33" s="16">
        <v>333.11634240000006</v>
      </c>
      <c r="S33" s="16">
        <v>453.10523640000002</v>
      </c>
      <c r="T33" s="16">
        <v>360.81213300000002</v>
      </c>
      <c r="U33" s="16">
        <v>204.2414098000001</v>
      </c>
      <c r="V33" s="16">
        <v>212.64335679999817</v>
      </c>
      <c r="W33" s="16">
        <v>221.69125589999999</v>
      </c>
      <c r="X33" s="16">
        <v>331.91351493339266</v>
      </c>
      <c r="Y33" s="16">
        <v>506.05008895847891</v>
      </c>
      <c r="Z33" s="16">
        <v>533.699007227626</v>
      </c>
      <c r="AA33" s="16">
        <v>635.79074489999982</v>
      </c>
    </row>
    <row r="34" spans="1:27" s="4" customFormat="1" x14ac:dyDescent="0.2">
      <c r="A34" s="10" t="s">
        <v>15</v>
      </c>
      <c r="B34" s="11" t="s">
        <v>72</v>
      </c>
      <c r="C34" s="11" t="s">
        <v>73</v>
      </c>
      <c r="D34" s="11" t="s">
        <v>74</v>
      </c>
      <c r="E34" s="14">
        <v>525.5</v>
      </c>
      <c r="F34" s="14">
        <v>384.19999999999987</v>
      </c>
      <c r="G34" s="14">
        <v>301.84220000000067</v>
      </c>
      <c r="H34" s="14">
        <v>359.9000000000002</v>
      </c>
      <c r="I34" s="14">
        <v>425.29789999996387</v>
      </c>
      <c r="J34" s="14">
        <v>527.23239999995963</v>
      </c>
      <c r="K34" s="14">
        <v>585.30000000000018</v>
      </c>
      <c r="L34" s="14">
        <v>892.26303000003213</v>
      </c>
      <c r="M34" s="14">
        <v>1058.0870300000706</v>
      </c>
      <c r="N34" s="14">
        <v>860.16807000003951</v>
      </c>
      <c r="O34" s="14">
        <v>1027.3</v>
      </c>
      <c r="P34" s="14">
        <v>1233.5999999999999</v>
      </c>
      <c r="Q34" s="14">
        <v>1274.3</v>
      </c>
      <c r="R34" s="14">
        <v>1508.1</v>
      </c>
      <c r="S34" s="14">
        <v>1624</v>
      </c>
      <c r="T34" s="14">
        <v>1097.9000000000001</v>
      </c>
      <c r="U34" s="14">
        <v>1241.5999999999999</v>
      </c>
      <c r="V34" s="14">
        <v>1560.1761460099983</v>
      </c>
      <c r="W34" s="14">
        <v>2184.1385130000435</v>
      </c>
      <c r="X34" s="14">
        <v>3088.900472430033</v>
      </c>
      <c r="Y34" s="14">
        <v>2573.6892329500383</v>
      </c>
      <c r="Z34" s="14">
        <v>3229.4064819300061</v>
      </c>
      <c r="AA34" s="14">
        <f>+AA21-AA23-AA24-AA25-AA26-AA27-AA28-AA29</f>
        <v>3585.9970200001144</v>
      </c>
    </row>
    <row r="35" spans="1:27" ht="21" x14ac:dyDescent="0.2">
      <c r="A35" s="8" t="s">
        <v>21</v>
      </c>
      <c r="B35" s="8" t="s">
        <v>86</v>
      </c>
      <c r="C35" s="8" t="s">
        <v>87</v>
      </c>
      <c r="D35" s="8" t="s">
        <v>88</v>
      </c>
      <c r="E35" s="14">
        <v>6212.0754000000006</v>
      </c>
      <c r="F35" s="14">
        <v>6307.2344999999968</v>
      </c>
      <c r="G35" s="14">
        <v>5700.3986999999897</v>
      </c>
      <c r="H35" s="14">
        <v>6689.120899999989</v>
      </c>
      <c r="I35" s="14">
        <v>8669.0173199999535</v>
      </c>
      <c r="J35" s="14">
        <v>9499.9937999999347</v>
      </c>
      <c r="K35" s="14">
        <v>11171.281510000008</v>
      </c>
      <c r="L35" s="14">
        <v>15719.543210000069</v>
      </c>
      <c r="M35" s="14">
        <v>21197.194160000043</v>
      </c>
      <c r="N35" s="14">
        <v>21209.57747951003</v>
      </c>
      <c r="O35" s="14">
        <v>22199.200000000001</v>
      </c>
      <c r="P35" s="14">
        <v>26365.9</v>
      </c>
      <c r="Q35" s="14">
        <v>26416.1</v>
      </c>
      <c r="R35" s="14">
        <v>28269.599999999999</v>
      </c>
      <c r="S35" s="14">
        <v>27530</v>
      </c>
      <c r="T35" s="14">
        <v>24924.199999999997</v>
      </c>
      <c r="U35" s="14">
        <v>24232.200000000004</v>
      </c>
      <c r="V35" s="14">
        <v>26566.111159000029</v>
      </c>
      <c r="W35" s="14">
        <v>33430.010383990098</v>
      </c>
      <c r="X35" s="14">
        <v>41751.009081746444</v>
      </c>
      <c r="Y35" s="14">
        <v>36256.054796705917</v>
      </c>
      <c r="Z35" s="14">
        <v>42170.520035549853</v>
      </c>
      <c r="AA35" s="14">
        <f t="shared" ref="AA35" si="0">+AA5+AA21</f>
        <v>50061.469299999997</v>
      </c>
    </row>
    <row r="36" spans="1:27" s="4" customFormat="1" ht="22.5" x14ac:dyDescent="0.2">
      <c r="A36" s="9" t="s">
        <v>22</v>
      </c>
      <c r="B36" s="9" t="s">
        <v>89</v>
      </c>
      <c r="C36" s="9" t="s">
        <v>90</v>
      </c>
      <c r="D36" s="9" t="s">
        <v>91</v>
      </c>
      <c r="E36" s="16">
        <v>317.27700000000277</v>
      </c>
      <c r="F36" s="16">
        <v>33.389300000006642</v>
      </c>
      <c r="G36" s="16">
        <v>276.44890000001305</v>
      </c>
      <c r="H36" s="16">
        <v>760.80730000001313</v>
      </c>
      <c r="I36" s="16">
        <v>1036.9815200000453</v>
      </c>
      <c r="J36" s="16">
        <v>1317.5100000000598</v>
      </c>
      <c r="K36" s="16">
        <v>1608.1858899999943</v>
      </c>
      <c r="L36" s="16">
        <v>2263.4189699999342</v>
      </c>
      <c r="M36" s="16">
        <v>1789.3263379999426</v>
      </c>
      <c r="N36" s="16">
        <v>2332.9857956299893</v>
      </c>
      <c r="O36" s="16">
        <v>3847.6000000000022</v>
      </c>
      <c r="P36" s="16">
        <v>3676.6999999999989</v>
      </c>
      <c r="Q36" s="16">
        <v>783.10000000000218</v>
      </c>
      <c r="R36" s="16">
        <v>375.80000000000109</v>
      </c>
      <c r="S36" s="16">
        <v>-438.60000000000036</v>
      </c>
      <c r="T36" s="16">
        <v>90.999999999998181</v>
      </c>
      <c r="U36" s="16">
        <v>-43.000000000001819</v>
      </c>
      <c r="V36" s="16">
        <v>-1458.6337613400392</v>
      </c>
      <c r="W36" s="16">
        <v>-5448.5188668700503</v>
      </c>
      <c r="X36" s="16">
        <v>-6833.6335279000195</v>
      </c>
      <c r="Y36" s="16">
        <v>-6051.4923821404664</v>
      </c>
      <c r="Z36" s="16">
        <v>-8844.911324296947</v>
      </c>
      <c r="AA36" s="16">
        <f t="shared" ref="AA36:AA37" si="1">+AA5-AA21</f>
        <v>-11474.048699999996</v>
      </c>
    </row>
    <row r="37" spans="1:27" ht="22.5" x14ac:dyDescent="0.2">
      <c r="A37" s="9" t="s">
        <v>23</v>
      </c>
      <c r="B37" s="9" t="s">
        <v>92</v>
      </c>
      <c r="C37" s="9" t="s">
        <v>93</v>
      </c>
      <c r="D37" s="9" t="s">
        <v>94</v>
      </c>
      <c r="E37" s="16">
        <v>119.17700000000286</v>
      </c>
      <c r="F37" s="16">
        <v>-105.61069999999336</v>
      </c>
      <c r="G37" s="16">
        <v>87.848900000013145</v>
      </c>
      <c r="H37" s="16">
        <v>526.60730000001286</v>
      </c>
      <c r="I37" s="16">
        <v>887.88152000004493</v>
      </c>
      <c r="J37" s="16">
        <v>1082.9100000000594</v>
      </c>
      <c r="K37" s="16">
        <v>1234.7858899999947</v>
      </c>
      <c r="L37" s="16">
        <v>1686.8189699999339</v>
      </c>
      <c r="M37" s="16">
        <v>1013.2001099999543</v>
      </c>
      <c r="N37" s="16">
        <v>1711.6963799999794</v>
      </c>
      <c r="O37" s="16">
        <v>3002.5000000000018</v>
      </c>
      <c r="P37" s="16">
        <v>2465.6999999999989</v>
      </c>
      <c r="Q37" s="16">
        <v>-836.89999999999782</v>
      </c>
      <c r="R37" s="16">
        <v>-1617.3999999999978</v>
      </c>
      <c r="S37" s="16">
        <v>-2348.5999999999985</v>
      </c>
      <c r="T37" s="16">
        <v>-2016.2000000000007</v>
      </c>
      <c r="U37" s="16">
        <v>-2354.4000000000015</v>
      </c>
      <c r="V37" s="16">
        <v>-1955.9994325400239</v>
      </c>
      <c r="W37" s="16">
        <v>-6391.5592887700695</v>
      </c>
      <c r="X37" s="16">
        <v>-7842.615326367255</v>
      </c>
      <c r="Y37" s="16">
        <v>-6835.1017971057172</v>
      </c>
      <c r="Z37" s="16">
        <v>-9659.2896607480288</v>
      </c>
      <c r="AA37" s="16">
        <f t="shared" si="1"/>
        <v>-12944.432599999996</v>
      </c>
    </row>
    <row r="38" spans="1:27" s="4" customFormat="1" ht="22.5" x14ac:dyDescent="0.2">
      <c r="A38" s="9" t="s">
        <v>24</v>
      </c>
      <c r="B38" s="12" t="s">
        <v>95</v>
      </c>
      <c r="C38" s="12" t="s">
        <v>96</v>
      </c>
      <c r="D38" s="12" t="s">
        <v>97</v>
      </c>
      <c r="E38" s="16">
        <v>198.10000000000002</v>
      </c>
      <c r="F38" s="16">
        <v>139</v>
      </c>
      <c r="G38" s="16">
        <v>188.59999999999997</v>
      </c>
      <c r="H38" s="16">
        <v>234.2</v>
      </c>
      <c r="I38" s="16">
        <v>149.10000000000002</v>
      </c>
      <c r="J38" s="16">
        <v>234.59999999999997</v>
      </c>
      <c r="K38" s="16">
        <v>373.4</v>
      </c>
      <c r="L38" s="16">
        <v>576.59999999999991</v>
      </c>
      <c r="M38" s="16">
        <v>776.12622799998871</v>
      </c>
      <c r="N38" s="16">
        <v>621.28941563001024</v>
      </c>
      <c r="O38" s="16">
        <v>845.1</v>
      </c>
      <c r="P38" s="16">
        <v>1211</v>
      </c>
      <c r="Q38" s="16">
        <v>1620</v>
      </c>
      <c r="R38" s="16">
        <v>1993.2000000000003</v>
      </c>
      <c r="S38" s="16">
        <v>1909.9999999999998</v>
      </c>
      <c r="T38" s="16">
        <v>2107.2000000000003</v>
      </c>
      <c r="U38" s="16">
        <v>2311.4</v>
      </c>
      <c r="V38" s="16">
        <v>497.3656711999854</v>
      </c>
      <c r="W38" s="16">
        <v>943.04042190001974</v>
      </c>
      <c r="X38" s="16">
        <v>1008.9817984672336</v>
      </c>
      <c r="Y38" s="16">
        <v>783.60941496524902</v>
      </c>
      <c r="Z38" s="16">
        <v>814.3783364510839</v>
      </c>
      <c r="AA38" s="16">
        <f t="shared" ref="AA38" si="2">+AA15-AA29</f>
        <v>1470.3838726596305</v>
      </c>
    </row>
    <row r="39" spans="1:27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  <c r="P39" s="4"/>
      <c r="Q39" s="4"/>
      <c r="R39" s="4"/>
      <c r="S39" s="4"/>
      <c r="T39" s="4"/>
    </row>
    <row r="40" spans="1:27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  <c r="P40" s="4"/>
      <c r="Q40" s="4"/>
      <c r="R40" s="4"/>
      <c r="S40" s="4"/>
      <c r="T40" s="4"/>
    </row>
    <row r="41" spans="1:27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  <c r="P41" s="4"/>
      <c r="Q41" s="4"/>
      <c r="R41" s="4"/>
      <c r="S41" s="4"/>
      <c r="T41" s="4"/>
    </row>
    <row r="42" spans="1:27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  <c r="P42" s="4"/>
      <c r="Q42" s="4"/>
      <c r="R42" s="4"/>
      <c r="S42" s="4"/>
      <c r="T42" s="4"/>
    </row>
    <row r="43" spans="1:27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4"/>
      <c r="Q43" s="4"/>
      <c r="R43" s="4"/>
      <c r="S43" s="4"/>
      <c r="T43" s="4"/>
    </row>
    <row r="44" spans="1:27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  <c r="P44" s="4"/>
      <c r="Q44" s="4"/>
      <c r="R44" s="4"/>
      <c r="S44" s="4"/>
      <c r="T44" s="4"/>
    </row>
    <row r="45" spans="1:27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  <c r="P45" s="4"/>
      <c r="Q45" s="4"/>
      <c r="R45" s="4"/>
      <c r="S45" s="4"/>
      <c r="T45" s="4"/>
    </row>
    <row r="46" spans="1:27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  <c r="P46" s="4"/>
      <c r="Q46" s="4"/>
      <c r="R46" s="4"/>
      <c r="S46" s="4"/>
      <c r="T46" s="4"/>
    </row>
    <row r="47" spans="1:27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  <c r="P47" s="4"/>
      <c r="Q47" s="4"/>
      <c r="R47" s="4"/>
      <c r="S47" s="4"/>
      <c r="T47" s="4"/>
    </row>
    <row r="48" spans="1:27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  <c r="P48" s="4"/>
      <c r="Q48" s="4"/>
      <c r="R48" s="4"/>
      <c r="S48" s="4"/>
      <c r="T48" s="4"/>
    </row>
    <row r="49" spans="1:2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  <c r="P49" s="4"/>
      <c r="Q49" s="4"/>
      <c r="R49" s="4"/>
      <c r="S49" s="4"/>
      <c r="T49" s="4"/>
    </row>
    <row r="50" spans="1:2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  <c r="P50" s="4"/>
      <c r="Q50" s="4"/>
      <c r="R50" s="4"/>
      <c r="S50" s="4"/>
      <c r="T50" s="4"/>
    </row>
    <row r="51" spans="1:2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  <c r="P51" s="4"/>
      <c r="Q51" s="4"/>
      <c r="R51" s="4"/>
      <c r="S51" s="4"/>
      <c r="T51" s="4"/>
    </row>
    <row r="52" spans="1:2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  <c r="P52" s="4"/>
      <c r="Q52" s="4"/>
      <c r="R52" s="4"/>
      <c r="S52" s="4"/>
      <c r="T52" s="4"/>
    </row>
    <row r="53" spans="1:2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/>
      <c r="P53" s="4"/>
      <c r="Q53" s="4"/>
      <c r="R53" s="4"/>
      <c r="S53" s="4"/>
      <c r="T53" s="4"/>
    </row>
    <row r="54" spans="1:2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  <c r="P54" s="4"/>
      <c r="Q54" s="4"/>
      <c r="R54" s="4"/>
      <c r="S54" s="4"/>
      <c r="T54" s="4"/>
    </row>
  </sheetData>
  <mergeCells count="2">
    <mergeCell ref="A1:Z1"/>
    <mergeCell ref="A2:Z2"/>
  </mergeCells>
  <pageMargins left="0.19685039370078741" right="0.19685039370078741" top="0.31496062992125984" bottom="0.27559055118110237" header="0.19685039370078741" footer="0.19685039370078741"/>
  <pageSetup paperSize="9" scale="5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13" workbookViewId="0">
      <selection activeCell="I44" sqref="I44"/>
    </sheetView>
  </sheetViews>
  <sheetFormatPr defaultRowHeight="15" x14ac:dyDescent="0.25"/>
  <cols>
    <col min="2" max="2" width="67.5703125" customWidth="1"/>
    <col min="3" max="9" width="14" bestFit="1" customWidth="1"/>
    <col min="10" max="10" width="14.5703125" bestFit="1" customWidth="1"/>
    <col min="11" max="11" width="11" bestFit="1" customWidth="1"/>
    <col min="12" max="12" width="15.5703125" bestFit="1" customWidth="1"/>
    <col min="13" max="13" width="14.5703125" bestFit="1" customWidth="1"/>
  </cols>
  <sheetData>
    <row r="1" spans="1:12" x14ac:dyDescent="0.25">
      <c r="A1" s="17" t="s">
        <v>100</v>
      </c>
      <c r="B1" s="17" t="s">
        <v>101</v>
      </c>
      <c r="C1" s="17" t="s">
        <v>102</v>
      </c>
      <c r="D1" s="17" t="s">
        <v>103</v>
      </c>
      <c r="E1" s="17" t="s">
        <v>104</v>
      </c>
      <c r="F1" s="17" t="s">
        <v>105</v>
      </c>
      <c r="G1" s="17" t="s">
        <v>106</v>
      </c>
      <c r="H1" s="17" t="s">
        <v>107</v>
      </c>
      <c r="I1" s="17" t="s">
        <v>108</v>
      </c>
    </row>
    <row r="2" spans="1:12" x14ac:dyDescent="0.25">
      <c r="A2" s="20">
        <v>1</v>
      </c>
      <c r="B2" s="21" t="s">
        <v>109</v>
      </c>
      <c r="C2" s="22">
        <v>637258.4319999991</v>
      </c>
      <c r="D2" s="22">
        <v>477101.93500000006</v>
      </c>
      <c r="E2" s="22">
        <v>222136.02800000002</v>
      </c>
      <c r="F2" s="22">
        <v>281637.73731000006</v>
      </c>
      <c r="G2" s="22">
        <v>146865.51</v>
      </c>
      <c r="H2" s="22">
        <v>136575.57</v>
      </c>
      <c r="I2" s="22">
        <v>3.5439539999999998</v>
      </c>
      <c r="J2" s="23">
        <f>+I2+I3+I5+I6+I7+I8+I9+I10+I11+I12+I14</f>
        <v>19293.710340539626</v>
      </c>
    </row>
    <row r="3" spans="1:12" x14ac:dyDescent="0.25">
      <c r="A3" s="20">
        <v>2</v>
      </c>
      <c r="B3" s="21" t="s">
        <v>110</v>
      </c>
      <c r="C3" s="22">
        <v>694461.35419999971</v>
      </c>
      <c r="D3" s="22">
        <v>875883.08509000018</v>
      </c>
      <c r="E3" s="22">
        <v>1097791.9929000025</v>
      </c>
      <c r="F3" s="22">
        <v>1529931.3298129947</v>
      </c>
      <c r="G3" s="22">
        <v>1443671.6887600063</v>
      </c>
      <c r="H3" s="22">
        <v>1471760.9730231478</v>
      </c>
      <c r="I3" s="22">
        <v>1823.4949649999999</v>
      </c>
    </row>
    <row r="4" spans="1:12" x14ac:dyDescent="0.25">
      <c r="A4" s="20">
        <v>2.1</v>
      </c>
      <c r="B4" s="21" t="s">
        <v>111</v>
      </c>
      <c r="C4" s="22">
        <v>560346.33100000001</v>
      </c>
      <c r="D4" s="22">
        <v>652320.49709000019</v>
      </c>
      <c r="E4" s="22">
        <v>885709.83090000285</v>
      </c>
      <c r="F4" s="22">
        <v>1207757.0268129914</v>
      </c>
      <c r="G4" s="22">
        <v>1008600.6461099995</v>
      </c>
      <c r="H4" s="22">
        <v>957330.90554315341</v>
      </c>
      <c r="I4" s="22">
        <v>1134.2654429999996</v>
      </c>
      <c r="L4" s="24">
        <v>1000</v>
      </c>
    </row>
    <row r="5" spans="1:12" x14ac:dyDescent="0.25">
      <c r="A5" s="20">
        <v>3</v>
      </c>
      <c r="B5" s="21" t="s">
        <v>112</v>
      </c>
      <c r="C5" s="22">
        <v>841119.24369999697</v>
      </c>
      <c r="D5" s="22">
        <v>883696.76095999836</v>
      </c>
      <c r="E5" s="22">
        <v>905270.94099999999</v>
      </c>
      <c r="F5" s="22">
        <v>878057.57429000211</v>
      </c>
      <c r="G5" s="22">
        <v>873237.61760000407</v>
      </c>
      <c r="H5" s="22">
        <v>1225252.1154299923</v>
      </c>
      <c r="I5" s="22">
        <v>1426.2205149999963</v>
      </c>
    </row>
    <row r="6" spans="1:12" x14ac:dyDescent="0.25">
      <c r="A6" s="20">
        <v>4</v>
      </c>
      <c r="B6" s="21" t="s">
        <v>113</v>
      </c>
      <c r="C6" s="22">
        <v>1713858.8004000001</v>
      </c>
      <c r="D6" s="22">
        <v>1607635.9123999998</v>
      </c>
      <c r="E6" s="22">
        <v>2666756.2303999998</v>
      </c>
      <c r="F6" s="22">
        <v>2528890.0179299987</v>
      </c>
      <c r="G6" s="22">
        <v>658958.11994300026</v>
      </c>
      <c r="H6" s="22">
        <v>914831.92117900006</v>
      </c>
      <c r="I6" s="22">
        <v>1215.2380518800001</v>
      </c>
    </row>
    <row r="7" spans="1:12" x14ac:dyDescent="0.25">
      <c r="A7" s="20">
        <v>5</v>
      </c>
      <c r="B7" s="21" t="s">
        <v>114</v>
      </c>
      <c r="C7" s="22">
        <v>155324.07700000008</v>
      </c>
      <c r="D7" s="22">
        <v>152849.39219999997</v>
      </c>
      <c r="E7" s="22">
        <v>320349.32309999946</v>
      </c>
      <c r="F7" s="22">
        <v>302738.90593000076</v>
      </c>
      <c r="G7" s="22">
        <v>317544.15857809933</v>
      </c>
      <c r="H7" s="22">
        <v>184593.07912000007</v>
      </c>
      <c r="I7" s="22">
        <v>215.11906799999991</v>
      </c>
    </row>
    <row r="8" spans="1:12" x14ac:dyDescent="0.25">
      <c r="A8" s="20">
        <v>5.0999999999999996</v>
      </c>
      <c r="B8" s="21" t="s">
        <v>115</v>
      </c>
      <c r="C8" s="22">
        <v>553302.28419999953</v>
      </c>
      <c r="D8" s="22">
        <v>761946.86300000036</v>
      </c>
      <c r="E8" s="22">
        <v>851512.89599999809</v>
      </c>
      <c r="F8" s="22">
        <v>951287.50340000098</v>
      </c>
      <c r="G8" s="22">
        <v>924358.32699999923</v>
      </c>
      <c r="H8" s="22">
        <v>1467028.3021999986</v>
      </c>
      <c r="I8" s="22">
        <v>1442.9448000000002</v>
      </c>
    </row>
    <row r="9" spans="1:12" x14ac:dyDescent="0.25">
      <c r="A9" s="20">
        <v>6</v>
      </c>
      <c r="B9" s="21" t="s">
        <v>116</v>
      </c>
      <c r="C9" s="22">
        <v>220688.81370000026</v>
      </c>
      <c r="D9" s="22">
        <v>354785.16415000003</v>
      </c>
      <c r="E9" s="22">
        <v>212842.48029999988</v>
      </c>
      <c r="F9" s="22">
        <v>427052.59001999925</v>
      </c>
      <c r="G9" s="22">
        <v>441973.50344019954</v>
      </c>
      <c r="H9" s="22">
        <v>702543.18789000006</v>
      </c>
      <c r="I9" s="22">
        <v>989.25071500000092</v>
      </c>
    </row>
    <row r="10" spans="1:12" x14ac:dyDescent="0.25">
      <c r="A10" s="20">
        <v>6.1</v>
      </c>
      <c r="B10" s="21" t="s">
        <v>117</v>
      </c>
      <c r="C10" s="22">
        <v>922904.61500000162</v>
      </c>
      <c r="D10" s="22">
        <v>1133639.8705300025</v>
      </c>
      <c r="E10" s="22">
        <v>1300262.0935800073</v>
      </c>
      <c r="F10" s="22">
        <v>1626918.9149999931</v>
      </c>
      <c r="G10" s="22">
        <v>1922359.502140004</v>
      </c>
      <c r="H10" s="22">
        <v>2927445.9850600236</v>
      </c>
      <c r="I10" s="22">
        <v>3177.8610299999941</v>
      </c>
    </row>
    <row r="11" spans="1:12" x14ac:dyDescent="0.25">
      <c r="A11" s="20">
        <v>6.2</v>
      </c>
      <c r="B11" s="21" t="s">
        <v>53</v>
      </c>
      <c r="C11" s="22">
        <v>2807630</v>
      </c>
      <c r="D11" s="22">
        <v>3260021</v>
      </c>
      <c r="E11" s="22">
        <v>2909500</v>
      </c>
      <c r="F11" s="22">
        <v>4918250</v>
      </c>
      <c r="G11" s="22">
        <v>5804440</v>
      </c>
      <c r="H11" s="22">
        <v>4109750</v>
      </c>
      <c r="I11" s="22">
        <v>4110.3</v>
      </c>
    </row>
    <row r="12" spans="1:12" x14ac:dyDescent="0.25">
      <c r="A12" s="20">
        <v>7</v>
      </c>
      <c r="B12" s="21" t="s">
        <v>118</v>
      </c>
      <c r="C12" s="22">
        <v>3120641.8201999874</v>
      </c>
      <c r="D12" s="22">
        <v>2474528.8414999847</v>
      </c>
      <c r="E12" s="22">
        <v>3070046.0343000186</v>
      </c>
      <c r="F12" s="22">
        <v>3434848.3967902767</v>
      </c>
      <c r="G12" s="22">
        <v>2005013.8528784397</v>
      </c>
      <c r="H12" s="22">
        <v>2581724.7174243019</v>
      </c>
      <c r="I12" s="22">
        <v>4017.8353726596306</v>
      </c>
    </row>
    <row r="13" spans="1:12" x14ac:dyDescent="0.25">
      <c r="A13" s="20">
        <v>7.1</v>
      </c>
      <c r="B13" s="21" t="s">
        <v>119</v>
      </c>
      <c r="C13" s="22">
        <v>1252504.9000000185</v>
      </c>
      <c r="D13" s="22">
        <v>546901.70000000868</v>
      </c>
      <c r="E13" s="22">
        <v>1041129.9000000026</v>
      </c>
      <c r="F13" s="22">
        <v>1313032.2999894554</v>
      </c>
      <c r="G13" s="22">
        <v>255800.10000000321</v>
      </c>
      <c r="H13" s="22">
        <v>422070.89831769856</v>
      </c>
      <c r="I13" s="22">
        <v>1609.8332000048133</v>
      </c>
    </row>
    <row r="14" spans="1:12" x14ac:dyDescent="0.25">
      <c r="A14" s="20">
        <v>8</v>
      </c>
      <c r="B14" s="21" t="s">
        <v>120</v>
      </c>
      <c r="C14" s="22">
        <v>427454.19639999961</v>
      </c>
      <c r="D14" s="22">
        <v>571649.87400000228</v>
      </c>
      <c r="E14" s="22">
        <v>434277.7389800002</v>
      </c>
      <c r="F14" s="22">
        <v>579074.80644000031</v>
      </c>
      <c r="G14" s="22">
        <v>563858.92694300297</v>
      </c>
      <c r="H14" s="22">
        <v>941298.50430000108</v>
      </c>
      <c r="I14" s="22">
        <v>871.90186900000231</v>
      </c>
      <c r="K14" s="23">
        <f>+J2-I2-I3-I5-I6-I7-I8-I9-I12-I11</f>
        <v>4049.7628990000003</v>
      </c>
    </row>
    <row r="23" spans="1:12" x14ac:dyDescent="0.25">
      <c r="A23" s="17" t="s">
        <v>100</v>
      </c>
      <c r="B23" s="17" t="s">
        <v>101</v>
      </c>
      <c r="C23" s="17" t="s">
        <v>102</v>
      </c>
      <c r="D23" s="17" t="s">
        <v>103</v>
      </c>
      <c r="E23" s="17" t="s">
        <v>104</v>
      </c>
      <c r="F23" s="17" t="s">
        <v>105</v>
      </c>
      <c r="G23" s="17" t="s">
        <v>106</v>
      </c>
      <c r="H23" s="17" t="s">
        <v>107</v>
      </c>
      <c r="I23" s="17" t="s">
        <v>108</v>
      </c>
    </row>
    <row r="24" spans="1:12" x14ac:dyDescent="0.25">
      <c r="A24" s="18">
        <v>1</v>
      </c>
      <c r="B24" s="19" t="s">
        <v>109</v>
      </c>
      <c r="C24" s="18">
        <v>0.501</v>
      </c>
      <c r="D24" s="18">
        <v>2.6000000000000002E-2</v>
      </c>
      <c r="E24" s="18" t="s">
        <v>121</v>
      </c>
      <c r="F24" s="18">
        <v>425.18299999999999</v>
      </c>
      <c r="G24" s="18">
        <v>0.19400000000000001</v>
      </c>
      <c r="H24" s="18">
        <v>6737.0999999999995</v>
      </c>
      <c r="I24" s="26">
        <v>6.4034699999999996</v>
      </c>
      <c r="J24" s="23">
        <f>+I24+I25+I27+I28+I29+I30+I31+I32+I33+I35</f>
        <v>30767.759032290207</v>
      </c>
      <c r="K24" s="25">
        <v>1000</v>
      </c>
      <c r="L24" s="27">
        <f>+H24+H25+H27+H28+H29+H30+H31+H32+H33+H35</f>
        <v>25507715.679923303</v>
      </c>
    </row>
    <row r="25" spans="1:12" x14ac:dyDescent="0.25">
      <c r="A25" s="18">
        <v>2</v>
      </c>
      <c r="B25" s="19" t="s">
        <v>110</v>
      </c>
      <c r="C25" s="18">
        <v>1439717.0265200089</v>
      </c>
      <c r="D25" s="18">
        <v>1273908.2570000021</v>
      </c>
      <c r="E25" s="18">
        <v>1581586.5409999946</v>
      </c>
      <c r="F25" s="18">
        <v>1885005.4758399914</v>
      </c>
      <c r="G25" s="18">
        <v>2159643.1580000012</v>
      </c>
      <c r="H25" s="18">
        <v>2925812.9711899953</v>
      </c>
      <c r="I25" s="26">
        <v>3953.1562190000036</v>
      </c>
      <c r="J25" s="23">
        <f>+I24+I25+I27+I28+I29+I30+I31+I32+I35</f>
        <v>28220.307533999909</v>
      </c>
    </row>
    <row r="26" spans="1:12" x14ac:dyDescent="0.25">
      <c r="A26" s="18">
        <v>2.1</v>
      </c>
      <c r="B26" s="19" t="s">
        <v>111</v>
      </c>
      <c r="C26" s="18">
        <v>34132.898519999981</v>
      </c>
      <c r="D26" s="18">
        <v>63085.82799999995</v>
      </c>
      <c r="E26" s="18">
        <v>72337.307999999917</v>
      </c>
      <c r="F26" s="18">
        <v>86275.125999999902</v>
      </c>
      <c r="G26" s="18">
        <v>92410.867000000057</v>
      </c>
      <c r="H26" s="18">
        <v>151083.37987999956</v>
      </c>
      <c r="I26" s="26">
        <v>224.28719199999961</v>
      </c>
      <c r="L26" s="28">
        <f>+L24-H24-H25-H27-H28-H29-H30-H31-H33</f>
        <v>3261434.9089300726</v>
      </c>
    </row>
    <row r="27" spans="1:12" x14ac:dyDescent="0.25">
      <c r="A27" s="18">
        <v>3</v>
      </c>
      <c r="B27" s="19" t="s">
        <v>112</v>
      </c>
      <c r="C27" s="18">
        <v>2183633.163000037</v>
      </c>
      <c r="D27" s="18">
        <v>2187043.2468599826</v>
      </c>
      <c r="E27" s="18">
        <v>2597417.9000299666</v>
      </c>
      <c r="F27" s="18">
        <v>3273582.4752500257</v>
      </c>
      <c r="G27" s="18">
        <v>3464672.4423600202</v>
      </c>
      <c r="H27" s="18">
        <v>4294051.3715900565</v>
      </c>
      <c r="I27" s="26">
        <v>5108.063425000003</v>
      </c>
    </row>
    <row r="28" spans="1:12" x14ac:dyDescent="0.25">
      <c r="A28" s="18">
        <v>4</v>
      </c>
      <c r="B28" s="19" t="s">
        <v>113</v>
      </c>
      <c r="C28" s="18">
        <v>589026.57100000069</v>
      </c>
      <c r="D28" s="18">
        <v>742064.80500000098</v>
      </c>
      <c r="E28" s="18">
        <v>879507.97199999867</v>
      </c>
      <c r="F28" s="18">
        <v>940591.99608000158</v>
      </c>
      <c r="G28" s="18">
        <v>1106881.0778800005</v>
      </c>
      <c r="H28" s="18">
        <v>1556764.8452799991</v>
      </c>
      <c r="I28" s="26">
        <v>1795.1164319999982</v>
      </c>
    </row>
    <row r="29" spans="1:12" x14ac:dyDescent="0.25">
      <c r="A29" s="18">
        <v>5</v>
      </c>
      <c r="B29" s="19" t="s">
        <v>114</v>
      </c>
      <c r="C29" s="18">
        <v>903900.68000002275</v>
      </c>
      <c r="D29" s="18">
        <v>1251082.8410000068</v>
      </c>
      <c r="E29" s="18">
        <v>1829985.9189999865</v>
      </c>
      <c r="F29" s="18">
        <v>2128603.150000005</v>
      </c>
      <c r="G29" s="18">
        <v>1683006.1632199904</v>
      </c>
      <c r="H29" s="18">
        <v>2244121.6504500289</v>
      </c>
      <c r="I29" s="26">
        <v>2701.4228180000214</v>
      </c>
    </row>
    <row r="30" spans="1:12" x14ac:dyDescent="0.25">
      <c r="A30" s="18">
        <v>5.0999999999999996</v>
      </c>
      <c r="B30" s="19" t="s">
        <v>115</v>
      </c>
      <c r="C30" s="18">
        <v>106659.18499999988</v>
      </c>
      <c r="D30" s="18">
        <v>139340.98199999973</v>
      </c>
      <c r="E30" s="18">
        <v>193489.02399999951</v>
      </c>
      <c r="F30" s="18">
        <v>273485.07004999963</v>
      </c>
      <c r="G30" s="18">
        <v>277720.81243999989</v>
      </c>
      <c r="H30" s="18">
        <v>328427.99265999807</v>
      </c>
      <c r="I30" s="26">
        <v>476.14184699999987</v>
      </c>
    </row>
    <row r="31" spans="1:12" x14ac:dyDescent="0.25">
      <c r="A31" s="18">
        <v>6</v>
      </c>
      <c r="B31" s="19" t="s">
        <v>116</v>
      </c>
      <c r="C31" s="18">
        <v>4851714.6009997604</v>
      </c>
      <c r="D31" s="18">
        <v>4881593.0120000187</v>
      </c>
      <c r="E31" s="18">
        <v>8019289.5819998775</v>
      </c>
      <c r="F31" s="18">
        <v>10237029.11185012</v>
      </c>
      <c r="G31" s="18">
        <v>8623022.6554599404</v>
      </c>
      <c r="H31" s="18">
        <v>9123018.4588499293</v>
      </c>
      <c r="I31" s="26">
        <v>10552.009993999856</v>
      </c>
    </row>
    <row r="32" spans="1:12" x14ac:dyDescent="0.25">
      <c r="A32" s="18">
        <v>6.1</v>
      </c>
      <c r="B32" s="19" t="s">
        <v>117</v>
      </c>
      <c r="C32" s="18">
        <v>79919.047999999792</v>
      </c>
      <c r="D32" s="18">
        <v>138755.62020000015</v>
      </c>
      <c r="E32" s="18">
        <v>178203.61500000043</v>
      </c>
      <c r="F32" s="18">
        <v>246049.86599999966</v>
      </c>
      <c r="G32" s="18">
        <v>226219.88196999978</v>
      </c>
      <c r="H32" s="18">
        <v>260140.11748000066</v>
      </c>
      <c r="I32" s="26">
        <v>364.60292199999839</v>
      </c>
    </row>
    <row r="33" spans="1:13" x14ac:dyDescent="0.25">
      <c r="A33" s="18">
        <v>7</v>
      </c>
      <c r="B33" s="19" t="s">
        <v>118</v>
      </c>
      <c r="C33" s="18">
        <v>809161.92289999884</v>
      </c>
      <c r="D33" s="18">
        <v>1977163.170300001</v>
      </c>
      <c r="E33" s="18">
        <v>2127005.6124</v>
      </c>
      <c r="F33" s="18">
        <v>2425866.5983229931</v>
      </c>
      <c r="G33" s="18">
        <v>1221404.4379131792</v>
      </c>
      <c r="H33" s="18">
        <v>1767346.3809732257</v>
      </c>
      <c r="I33" s="26">
        <v>2547.4514982902992</v>
      </c>
    </row>
    <row r="34" spans="1:13" x14ac:dyDescent="0.25">
      <c r="A34" s="18">
        <v>7.1</v>
      </c>
      <c r="B34" s="19" t="s">
        <v>119</v>
      </c>
      <c r="C34" s="18">
        <v>345366.59999999992</v>
      </c>
      <c r="D34" s="18">
        <v>1358863.600000002</v>
      </c>
      <c r="E34" s="18">
        <v>1506898.0999999994</v>
      </c>
      <c r="F34" s="18">
        <v>1651475.3999976004</v>
      </c>
      <c r="G34" s="18">
        <v>442513.20000000007</v>
      </c>
      <c r="H34" s="18">
        <v>886901.09999999986</v>
      </c>
      <c r="I34" s="26">
        <v>1429.794699961001</v>
      </c>
    </row>
    <row r="35" spans="1:13" x14ac:dyDescent="0.25">
      <c r="A35" s="18">
        <v>8</v>
      </c>
      <c r="B35" s="19" t="s">
        <v>120</v>
      </c>
      <c r="C35" s="18">
        <v>1173836.2129900642</v>
      </c>
      <c r="D35" s="18">
        <v>1421420.4998099895</v>
      </c>
      <c r="E35" s="18">
        <v>2032778.4600000274</v>
      </c>
      <c r="F35" s="18">
        <v>2881682.3784300005</v>
      </c>
      <c r="G35" s="18">
        <v>2391202.766180004</v>
      </c>
      <c r="H35" s="18">
        <v>3001294.7914500688</v>
      </c>
      <c r="I35" s="26">
        <v>3263.3904070000253</v>
      </c>
      <c r="K35" s="23">
        <f>+J24-I25-I27-I28-I29-I30-I31-I33</f>
        <v>3634.3967990000247</v>
      </c>
    </row>
    <row r="38" spans="1:13" x14ac:dyDescent="0.25">
      <c r="A38" s="17" t="s">
        <v>100</v>
      </c>
      <c r="B38" s="17" t="s">
        <v>101</v>
      </c>
      <c r="C38" s="17" t="s">
        <v>102</v>
      </c>
      <c r="D38" s="17" t="s">
        <v>103</v>
      </c>
      <c r="E38" s="17" t="s">
        <v>104</v>
      </c>
      <c r="F38" s="17" t="s">
        <v>105</v>
      </c>
      <c r="G38" s="17" t="s">
        <v>106</v>
      </c>
      <c r="H38" s="17" t="s">
        <v>107</v>
      </c>
      <c r="I38" s="17" t="s">
        <v>108</v>
      </c>
    </row>
    <row r="39" spans="1:13" x14ac:dyDescent="0.25">
      <c r="A39" s="18">
        <v>1</v>
      </c>
      <c r="B39" s="19" t="s">
        <v>110</v>
      </c>
      <c r="C39" s="18">
        <v>1439717.0265200061</v>
      </c>
      <c r="D39" s="18">
        <v>1273908.2569999979</v>
      </c>
      <c r="E39" s="18">
        <v>1581586.5410000004</v>
      </c>
      <c r="F39" s="18">
        <v>1885005.4758400007</v>
      </c>
      <c r="G39" s="18">
        <v>2159643.1579999984</v>
      </c>
      <c r="H39" s="26">
        <v>2925812.9711899944</v>
      </c>
      <c r="I39" s="26">
        <v>3953.1562190000009</v>
      </c>
      <c r="J39" s="29">
        <f>SUM(I39:I45,I47)</f>
        <v>30767.759032290163</v>
      </c>
      <c r="K39" s="25">
        <v>1000</v>
      </c>
    </row>
    <row r="40" spans="1:13" x14ac:dyDescent="0.25">
      <c r="A40" s="18">
        <v>2</v>
      </c>
      <c r="B40" s="19" t="s">
        <v>112</v>
      </c>
      <c r="C40" s="18">
        <v>2119596.0960000572</v>
      </c>
      <c r="D40" s="18">
        <v>2148351.2918599993</v>
      </c>
      <c r="E40" s="18">
        <v>2527604.502030002</v>
      </c>
      <c r="F40" s="18">
        <v>3201679.0962499981</v>
      </c>
      <c r="G40" s="18">
        <v>3436688.2915100181</v>
      </c>
      <c r="H40" s="26">
        <v>4259638.4362600613</v>
      </c>
      <c r="I40" s="26">
        <v>5046.521756999995</v>
      </c>
      <c r="J40" s="29">
        <f>+I27-I40</f>
        <v>61.541668000008031</v>
      </c>
      <c r="K40" s="23">
        <f>+I39+I40+I41+I42+I43+I44+I47</f>
        <v>28220.307533999865</v>
      </c>
      <c r="L40" s="23">
        <f>+H39+H40+H41+H42+H43+H44+H45+H47</f>
        <v>25507715.679923367</v>
      </c>
    </row>
    <row r="41" spans="1:13" x14ac:dyDescent="0.25">
      <c r="A41" s="18">
        <v>3</v>
      </c>
      <c r="B41" s="19" t="s">
        <v>113</v>
      </c>
      <c r="C41" s="18">
        <v>589026.57099999976</v>
      </c>
      <c r="D41" s="18">
        <v>742064.80500000063</v>
      </c>
      <c r="E41" s="18">
        <v>879507.97200000007</v>
      </c>
      <c r="F41" s="18">
        <v>940591.9960799996</v>
      </c>
      <c r="G41" s="18">
        <v>1106881.0778799998</v>
      </c>
      <c r="H41" s="26">
        <v>1556764.8452799993</v>
      </c>
      <c r="I41" s="26">
        <v>1795.1164319999968</v>
      </c>
      <c r="L41" s="23"/>
      <c r="M41" s="23">
        <f>+H39+H40+H41+H42+H43+H44+H47</f>
        <v>23740369.298950139</v>
      </c>
    </row>
    <row r="42" spans="1:13" x14ac:dyDescent="0.25">
      <c r="A42" s="18">
        <v>4</v>
      </c>
      <c r="B42" s="19" t="s">
        <v>122</v>
      </c>
      <c r="C42" s="18">
        <v>813856.03700000083</v>
      </c>
      <c r="D42" s="18">
        <v>1135659.0439999972</v>
      </c>
      <c r="E42" s="18">
        <v>1579831.5999999957</v>
      </c>
      <c r="F42" s="18">
        <v>1843368.3210000093</v>
      </c>
      <c r="G42" s="18">
        <v>1473565.3827299923</v>
      </c>
      <c r="H42" s="26">
        <v>1986323.1581899989</v>
      </c>
      <c r="I42" s="26">
        <v>2344.9569990000009</v>
      </c>
      <c r="J42" s="23">
        <f>+J39-I39-I40-I41-I42-I43-I44-I45</f>
        <v>3585.9970539999804</v>
      </c>
      <c r="K42" s="23"/>
      <c r="M42" s="23">
        <f>+M41-L41</f>
        <v>23740369.298950139</v>
      </c>
    </row>
    <row r="43" spans="1:13" x14ac:dyDescent="0.25">
      <c r="A43" s="18">
        <v>4.0999999999999996</v>
      </c>
      <c r="B43" s="19" t="s">
        <v>123</v>
      </c>
      <c r="C43" s="18">
        <v>106659.18499999997</v>
      </c>
      <c r="D43" s="18">
        <v>139340.98199999993</v>
      </c>
      <c r="E43" s="18">
        <v>193489.02400000003</v>
      </c>
      <c r="F43" s="18">
        <v>273485.07004999893</v>
      </c>
      <c r="G43" s="18">
        <v>277720.8124399996</v>
      </c>
      <c r="H43" s="26">
        <v>328427.99265999958</v>
      </c>
      <c r="I43" s="26">
        <v>476.14184699999902</v>
      </c>
    </row>
    <row r="44" spans="1:13" x14ac:dyDescent="0.25">
      <c r="A44" s="18">
        <v>5</v>
      </c>
      <c r="B44" s="19" t="s">
        <v>116</v>
      </c>
      <c r="C44" s="18">
        <v>5017961.2619999563</v>
      </c>
      <c r="D44" s="18">
        <v>5057761.6450000098</v>
      </c>
      <c r="E44" s="18">
        <v>8366100.8610000284</v>
      </c>
      <c r="F44" s="18">
        <v>10633424.274850195</v>
      </c>
      <c r="G44" s="18">
        <v>8904181.1960000843</v>
      </c>
      <c r="H44" s="26">
        <v>9453995.4134400543</v>
      </c>
      <c r="I44" s="26">
        <v>11018.417225999892</v>
      </c>
      <c r="L44" s="23">
        <f>+L40-H39-H40-H41-H42-H43-H44-H45</f>
        <v>3229406.4819300356</v>
      </c>
    </row>
    <row r="45" spans="1:13" x14ac:dyDescent="0.25">
      <c r="A45" s="18">
        <v>6</v>
      </c>
      <c r="B45" s="19" t="s">
        <v>118</v>
      </c>
      <c r="C45" s="18">
        <v>809161.92289999907</v>
      </c>
      <c r="D45" s="18">
        <v>1977163.1703000013</v>
      </c>
      <c r="E45" s="18">
        <v>2127005.6124000004</v>
      </c>
      <c r="F45" s="18">
        <v>2425866.5983229927</v>
      </c>
      <c r="G45" s="18">
        <v>1221404.4379131789</v>
      </c>
      <c r="H45" s="26">
        <v>1767346.3809732259</v>
      </c>
      <c r="I45" s="26">
        <v>2547.4514982902992</v>
      </c>
    </row>
    <row r="46" spans="1:13" x14ac:dyDescent="0.25">
      <c r="A46" s="18">
        <v>6.1</v>
      </c>
      <c r="B46" s="19" t="s">
        <v>119</v>
      </c>
      <c r="C46" s="18">
        <v>345366.6</v>
      </c>
      <c r="D46" s="18">
        <v>1358863.6000000024</v>
      </c>
      <c r="E46" s="18">
        <v>1506898.1000000003</v>
      </c>
      <c r="F46" s="18">
        <v>1651475.3999975997</v>
      </c>
      <c r="G46" s="18">
        <v>442513.19999999995</v>
      </c>
      <c r="H46" s="26">
        <v>886901.1</v>
      </c>
      <c r="I46" s="26">
        <v>1429.7946999610008</v>
      </c>
    </row>
    <row r="47" spans="1:13" x14ac:dyDescent="0.25">
      <c r="A47" s="18">
        <v>7</v>
      </c>
      <c r="B47" s="19" t="s">
        <v>120</v>
      </c>
      <c r="C47" s="18">
        <v>1241590.8109900663</v>
      </c>
      <c r="D47" s="18">
        <v>1538123.2650100153</v>
      </c>
      <c r="E47" s="18">
        <v>2184138.5130000454</v>
      </c>
      <c r="F47" s="18">
        <v>3088900.4724300317</v>
      </c>
      <c r="G47" s="18">
        <v>2573689.2329499796</v>
      </c>
      <c r="H47" s="26">
        <v>3229406.4819300328</v>
      </c>
      <c r="I47" s="26">
        <v>3585.9970539999808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9"/>
  <sheetViews>
    <sheetView workbookViewId="0">
      <selection activeCell="A6" sqref="A6:F10"/>
    </sheetView>
  </sheetViews>
  <sheetFormatPr defaultColWidth="13.85546875" defaultRowHeight="15" x14ac:dyDescent="0.25"/>
  <cols>
    <col min="2" max="2" width="28.5703125" customWidth="1"/>
    <col min="3" max="6" width="14.5703125" bestFit="1" customWidth="1"/>
  </cols>
  <sheetData>
    <row r="3" spans="1:8" x14ac:dyDescent="0.25">
      <c r="A3" s="33" t="s">
        <v>157</v>
      </c>
      <c r="C3" s="33" t="s">
        <v>154</v>
      </c>
      <c r="D3" s="33"/>
    </row>
    <row r="4" spans="1:8" x14ac:dyDescent="0.25">
      <c r="C4" s="35" t="s">
        <v>132</v>
      </c>
      <c r="D4" s="35"/>
      <c r="E4" s="36" t="s">
        <v>133</v>
      </c>
      <c r="F4" s="36"/>
    </row>
    <row r="5" spans="1:8" x14ac:dyDescent="0.25">
      <c r="A5" s="33" t="s">
        <v>156</v>
      </c>
      <c r="B5" s="33" t="s">
        <v>101</v>
      </c>
      <c r="C5" s="35">
        <v>2021</v>
      </c>
      <c r="D5" s="35">
        <v>2022</v>
      </c>
      <c r="E5" s="36">
        <v>2021</v>
      </c>
      <c r="F5" s="36">
        <v>2022</v>
      </c>
    </row>
    <row r="6" spans="1:8" x14ac:dyDescent="0.25">
      <c r="A6" s="34" t="s">
        <v>155</v>
      </c>
      <c r="C6" s="37">
        <v>2581.7247174242989</v>
      </c>
      <c r="D6" s="37">
        <v>4017.8353726596347</v>
      </c>
      <c r="E6" s="37">
        <v>1767.3463809732273</v>
      </c>
      <c r="F6" s="37">
        <v>2547.4514982903011</v>
      </c>
      <c r="H6" s="37">
        <v>1000</v>
      </c>
    </row>
    <row r="7" spans="1:8" x14ac:dyDescent="0.25">
      <c r="A7" s="34" t="s">
        <v>138</v>
      </c>
      <c r="B7" s="34" t="s">
        <v>139</v>
      </c>
      <c r="C7" s="37">
        <v>14.64471936</v>
      </c>
      <c r="D7" s="37">
        <v>9.7557970170000008</v>
      </c>
      <c r="E7" s="37">
        <v>135.59749220999998</v>
      </c>
      <c r="F7" s="37">
        <v>75.722387959999992</v>
      </c>
    </row>
    <row r="8" spans="1:8" x14ac:dyDescent="0.25">
      <c r="A8" s="34" t="s">
        <v>134</v>
      </c>
      <c r="B8" s="34" t="s">
        <v>135</v>
      </c>
      <c r="C8" s="37">
        <v>1744.1404784622007</v>
      </c>
      <c r="D8" s="37">
        <v>1765.8735898981984</v>
      </c>
      <c r="E8" s="37">
        <v>211.14878153559999</v>
      </c>
      <c r="F8" s="37">
        <v>406.14366546930017</v>
      </c>
    </row>
    <row r="9" spans="1:8" x14ac:dyDescent="0.25">
      <c r="A9" s="34" t="s">
        <v>136</v>
      </c>
      <c r="B9" s="34" t="s">
        <v>137</v>
      </c>
      <c r="C9" s="37">
        <v>422.07089831769827</v>
      </c>
      <c r="D9" s="37">
        <v>1609.8332000048151</v>
      </c>
      <c r="E9" s="37">
        <v>886.90109999999993</v>
      </c>
      <c r="F9" s="37">
        <v>1429.794699961001</v>
      </c>
    </row>
    <row r="10" spans="1:8" x14ac:dyDescent="0.25">
      <c r="A10" s="10" t="s">
        <v>15</v>
      </c>
      <c r="B10" s="34"/>
      <c r="C10" s="37">
        <v>400.86862128440009</v>
      </c>
      <c r="D10" s="37">
        <v>632.37278573962112</v>
      </c>
      <c r="E10" s="37">
        <v>533.69900722762736</v>
      </c>
      <c r="F10" s="37">
        <v>635.79074489999982</v>
      </c>
    </row>
    <row r="11" spans="1:8" x14ac:dyDescent="0.25">
      <c r="A11" s="34"/>
      <c r="B11" s="34"/>
      <c r="C11" s="37"/>
      <c r="D11" s="37"/>
      <c r="E11" s="37"/>
      <c r="F11" s="37"/>
    </row>
    <row r="12" spans="1:8" x14ac:dyDescent="0.25">
      <c r="A12" s="34" t="s">
        <v>129</v>
      </c>
      <c r="B12" s="34" t="s">
        <v>130</v>
      </c>
      <c r="C12" s="37">
        <v>12918.658777599998</v>
      </c>
      <c r="D12" s="37">
        <v>16493.2108582</v>
      </c>
      <c r="E12" s="37">
        <v>58373.969362000033</v>
      </c>
      <c r="F12" s="37">
        <v>63799.164534400014</v>
      </c>
    </row>
    <row r="13" spans="1:8" x14ac:dyDescent="0.25">
      <c r="A13" s="34" t="s">
        <v>140</v>
      </c>
      <c r="B13" s="34" t="s">
        <v>141</v>
      </c>
      <c r="C13" s="37">
        <v>27598.256575300002</v>
      </c>
      <c r="D13" s="37">
        <v>55039.850163999996</v>
      </c>
      <c r="E13" s="37">
        <v>30428.911398099994</v>
      </c>
      <c r="F13" s="37">
        <v>26644.188501800003</v>
      </c>
    </row>
    <row r="14" spans="1:8" x14ac:dyDescent="0.25">
      <c r="A14" s="34" t="s">
        <v>142</v>
      </c>
      <c r="B14" s="34" t="s">
        <v>143</v>
      </c>
      <c r="C14" s="37">
        <v>27627.64672560036</v>
      </c>
      <c r="D14" s="37">
        <v>73170.626212021045</v>
      </c>
      <c r="E14" s="37">
        <v>29472.44569588</v>
      </c>
      <c r="F14" s="37">
        <v>49195.173180599988</v>
      </c>
    </row>
    <row r="15" spans="1:8" x14ac:dyDescent="0.25">
      <c r="A15" s="34" t="s">
        <v>144</v>
      </c>
      <c r="B15" s="34" t="s">
        <v>145</v>
      </c>
      <c r="C15" s="37">
        <v>566.74324000000001</v>
      </c>
      <c r="D15" s="37">
        <v>1242.1516300000001</v>
      </c>
      <c r="E15" s="37">
        <v>80976.700383573261</v>
      </c>
      <c r="F15" s="37">
        <v>113574.17558739999</v>
      </c>
    </row>
    <row r="16" spans="1:8" x14ac:dyDescent="0.25">
      <c r="A16" s="34" t="s">
        <v>146</v>
      </c>
      <c r="B16" s="34" t="s">
        <v>147</v>
      </c>
      <c r="C16" s="37">
        <v>180739.39923649974</v>
      </c>
      <c r="D16" s="37">
        <v>305798.11909980001</v>
      </c>
      <c r="E16" s="37">
        <v>142539.87279247397</v>
      </c>
      <c r="F16" s="37">
        <v>239192.7493581998</v>
      </c>
    </row>
    <row r="17" spans="1:6" x14ac:dyDescent="0.25">
      <c r="A17" s="34" t="s">
        <v>148</v>
      </c>
      <c r="B17" s="34" t="s">
        <v>149</v>
      </c>
      <c r="C17" s="37">
        <v>133550.68982940001</v>
      </c>
      <c r="D17" s="37">
        <v>163220.48607560014</v>
      </c>
      <c r="E17" s="37">
        <v>182351.43554340006</v>
      </c>
      <c r="F17" s="37">
        <v>133489.3999569999</v>
      </c>
    </row>
    <row r="18" spans="1:6" x14ac:dyDescent="0.25">
      <c r="A18" s="34" t="s">
        <v>150</v>
      </c>
      <c r="B18" s="34" t="s">
        <v>151</v>
      </c>
      <c r="C18" s="37">
        <v>1368.2718999999997</v>
      </c>
      <c r="D18" s="37">
        <v>1334.1827000000003</v>
      </c>
      <c r="E18" s="37">
        <v>9555.6720522000014</v>
      </c>
      <c r="F18" s="37">
        <v>9895.8937805999976</v>
      </c>
    </row>
    <row r="19" spans="1:6" x14ac:dyDescent="0.25">
      <c r="A19" s="34" t="s">
        <v>152</v>
      </c>
      <c r="B19" s="34" t="s">
        <v>153</v>
      </c>
      <c r="C19" s="37">
        <v>16498.954999999998</v>
      </c>
      <c r="D19" s="37">
        <v>16074.158999999998</v>
      </c>
      <c r="E19" s="37"/>
      <c r="F19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sqref="A1:F1048576"/>
    </sheetView>
  </sheetViews>
  <sheetFormatPr defaultRowHeight="15" x14ac:dyDescent="0.25"/>
  <cols>
    <col min="4" max="4" width="14" bestFit="1" customWidth="1"/>
  </cols>
  <sheetData>
    <row r="1" spans="1:6" x14ac:dyDescent="0.25">
      <c r="A1" s="30" t="s">
        <v>124</v>
      </c>
      <c r="B1" s="30" t="s">
        <v>101</v>
      </c>
      <c r="C1" s="30" t="s">
        <v>125</v>
      </c>
      <c r="D1" s="30" t="s">
        <v>126</v>
      </c>
      <c r="E1" s="30" t="s">
        <v>127</v>
      </c>
      <c r="F1" s="30" t="s">
        <v>128</v>
      </c>
    </row>
    <row r="2" spans="1:6" x14ac:dyDescent="0.25">
      <c r="A2" s="31" t="s">
        <v>129</v>
      </c>
      <c r="B2" s="31" t="s">
        <v>130</v>
      </c>
      <c r="C2" s="31" t="s">
        <v>131</v>
      </c>
      <c r="D2" s="22">
        <v>12918.658777599998</v>
      </c>
      <c r="E2" s="31" t="s">
        <v>132</v>
      </c>
      <c r="F2" s="32">
        <v>2021</v>
      </c>
    </row>
    <row r="3" spans="1:6" x14ac:dyDescent="0.25">
      <c r="A3" s="31" t="s">
        <v>129</v>
      </c>
      <c r="B3" s="31" t="s">
        <v>130</v>
      </c>
      <c r="C3" s="31" t="s">
        <v>131</v>
      </c>
      <c r="D3" s="22">
        <v>16493.2108582</v>
      </c>
      <c r="E3" s="31" t="s">
        <v>132</v>
      </c>
      <c r="F3" s="32">
        <v>2022</v>
      </c>
    </row>
    <row r="4" spans="1:6" x14ac:dyDescent="0.25">
      <c r="A4" s="31" t="s">
        <v>129</v>
      </c>
      <c r="B4" s="31" t="s">
        <v>130</v>
      </c>
      <c r="C4" s="31" t="s">
        <v>131</v>
      </c>
      <c r="D4" s="22">
        <v>58373.969362000033</v>
      </c>
      <c r="E4" s="31" t="s">
        <v>133</v>
      </c>
      <c r="F4" s="32">
        <v>2021</v>
      </c>
    </row>
    <row r="5" spans="1:6" x14ac:dyDescent="0.25">
      <c r="A5" s="31" t="s">
        <v>129</v>
      </c>
      <c r="B5" s="31" t="s">
        <v>130</v>
      </c>
      <c r="C5" s="31" t="s">
        <v>131</v>
      </c>
      <c r="D5" s="22">
        <v>63799.164534400014</v>
      </c>
      <c r="E5" s="31" t="s">
        <v>133</v>
      </c>
      <c r="F5" s="32">
        <v>2022</v>
      </c>
    </row>
    <row r="6" spans="1:6" x14ac:dyDescent="0.25">
      <c r="A6" s="31" t="s">
        <v>134</v>
      </c>
      <c r="B6" s="31" t="s">
        <v>135</v>
      </c>
      <c r="C6" s="31" t="s">
        <v>131</v>
      </c>
      <c r="D6" s="22">
        <v>1744140.4784622006</v>
      </c>
      <c r="E6" s="31" t="s">
        <v>132</v>
      </c>
      <c r="F6" s="32">
        <v>2021</v>
      </c>
    </row>
    <row r="7" spans="1:6" x14ac:dyDescent="0.25">
      <c r="A7" s="31" t="s">
        <v>134</v>
      </c>
      <c r="B7" s="31" t="s">
        <v>135</v>
      </c>
      <c r="C7" s="31" t="s">
        <v>131</v>
      </c>
      <c r="D7" s="22">
        <v>1765873.5898981984</v>
      </c>
      <c r="E7" s="31" t="s">
        <v>132</v>
      </c>
      <c r="F7" s="32">
        <v>2022</v>
      </c>
    </row>
    <row r="8" spans="1:6" x14ac:dyDescent="0.25">
      <c r="A8" s="31" t="s">
        <v>134</v>
      </c>
      <c r="B8" s="31" t="s">
        <v>135</v>
      </c>
      <c r="C8" s="31" t="s">
        <v>131</v>
      </c>
      <c r="D8" s="22">
        <v>211148.78153559999</v>
      </c>
      <c r="E8" s="31" t="s">
        <v>133</v>
      </c>
      <c r="F8" s="32">
        <v>2021</v>
      </c>
    </row>
    <row r="9" spans="1:6" x14ac:dyDescent="0.25">
      <c r="A9" s="31" t="s">
        <v>134</v>
      </c>
      <c r="B9" s="31" t="s">
        <v>135</v>
      </c>
      <c r="C9" s="31" t="s">
        <v>131</v>
      </c>
      <c r="D9" s="22">
        <v>406143.66546930018</v>
      </c>
      <c r="E9" s="31" t="s">
        <v>133</v>
      </c>
      <c r="F9" s="32">
        <v>2022</v>
      </c>
    </row>
    <row r="10" spans="1:6" x14ac:dyDescent="0.25">
      <c r="A10" s="31" t="s">
        <v>136</v>
      </c>
      <c r="B10" s="31" t="s">
        <v>137</v>
      </c>
      <c r="C10" s="31" t="s">
        <v>131</v>
      </c>
      <c r="D10" s="22">
        <v>422070.89831769827</v>
      </c>
      <c r="E10" s="31" t="s">
        <v>132</v>
      </c>
      <c r="F10" s="32">
        <v>2021</v>
      </c>
    </row>
    <row r="11" spans="1:6" x14ac:dyDescent="0.25">
      <c r="A11" s="31" t="s">
        <v>136</v>
      </c>
      <c r="B11" s="31" t="s">
        <v>137</v>
      </c>
      <c r="C11" s="31" t="s">
        <v>131</v>
      </c>
      <c r="D11" s="22">
        <v>1609833.2000048151</v>
      </c>
      <c r="E11" s="31" t="s">
        <v>132</v>
      </c>
      <c r="F11" s="32">
        <v>2022</v>
      </c>
    </row>
    <row r="12" spans="1:6" x14ac:dyDescent="0.25">
      <c r="A12" s="31" t="s">
        <v>136</v>
      </c>
      <c r="B12" s="31" t="s">
        <v>137</v>
      </c>
      <c r="C12" s="31" t="s">
        <v>131</v>
      </c>
      <c r="D12" s="22">
        <v>886901.1</v>
      </c>
      <c r="E12" s="31" t="s">
        <v>133</v>
      </c>
      <c r="F12" s="32">
        <v>2021</v>
      </c>
    </row>
    <row r="13" spans="1:6" x14ac:dyDescent="0.25">
      <c r="A13" s="31" t="s">
        <v>136</v>
      </c>
      <c r="B13" s="31" t="s">
        <v>137</v>
      </c>
      <c r="C13" s="31" t="s">
        <v>131</v>
      </c>
      <c r="D13" s="22">
        <v>1429794.6999610011</v>
      </c>
      <c r="E13" s="31" t="s">
        <v>133</v>
      </c>
      <c r="F13" s="32">
        <v>2022</v>
      </c>
    </row>
    <row r="14" spans="1:6" x14ac:dyDescent="0.25">
      <c r="A14" s="31" t="s">
        <v>138</v>
      </c>
      <c r="B14" s="31" t="s">
        <v>139</v>
      </c>
      <c r="C14" s="31" t="s">
        <v>131</v>
      </c>
      <c r="D14" s="22">
        <v>14644.719359999999</v>
      </c>
      <c r="E14" s="31" t="s">
        <v>132</v>
      </c>
      <c r="F14" s="32">
        <v>2021</v>
      </c>
    </row>
    <row r="15" spans="1:6" x14ac:dyDescent="0.25">
      <c r="A15" s="31" t="s">
        <v>138</v>
      </c>
      <c r="B15" s="31" t="s">
        <v>139</v>
      </c>
      <c r="C15" s="31" t="s">
        <v>131</v>
      </c>
      <c r="D15" s="22">
        <v>9755.7970170000008</v>
      </c>
      <c r="E15" s="31" t="s">
        <v>132</v>
      </c>
      <c r="F15" s="32">
        <v>2022</v>
      </c>
    </row>
    <row r="16" spans="1:6" x14ac:dyDescent="0.25">
      <c r="A16" s="31" t="s">
        <v>138</v>
      </c>
      <c r="B16" s="31" t="s">
        <v>139</v>
      </c>
      <c r="C16" s="31" t="s">
        <v>131</v>
      </c>
      <c r="D16" s="22">
        <v>135597.49221</v>
      </c>
      <c r="E16" s="31" t="s">
        <v>133</v>
      </c>
      <c r="F16" s="32">
        <v>2021</v>
      </c>
    </row>
    <row r="17" spans="1:6" x14ac:dyDescent="0.25">
      <c r="A17" s="31" t="s">
        <v>138</v>
      </c>
      <c r="B17" s="31" t="s">
        <v>139</v>
      </c>
      <c r="C17" s="31" t="s">
        <v>131</v>
      </c>
      <c r="D17" s="22">
        <v>75722.387959999993</v>
      </c>
      <c r="E17" s="31" t="s">
        <v>133</v>
      </c>
      <c r="F17" s="32">
        <v>2022</v>
      </c>
    </row>
    <row r="18" spans="1:6" x14ac:dyDescent="0.25">
      <c r="A18" s="31" t="s">
        <v>140</v>
      </c>
      <c r="B18" s="31" t="s">
        <v>141</v>
      </c>
      <c r="C18" s="31" t="s">
        <v>131</v>
      </c>
      <c r="D18" s="22">
        <v>27598.256575300002</v>
      </c>
      <c r="E18" s="31" t="s">
        <v>132</v>
      </c>
      <c r="F18" s="32">
        <v>2021</v>
      </c>
    </row>
    <row r="19" spans="1:6" x14ac:dyDescent="0.25">
      <c r="A19" s="31" t="s">
        <v>140</v>
      </c>
      <c r="B19" s="31" t="s">
        <v>141</v>
      </c>
      <c r="C19" s="31" t="s">
        <v>131</v>
      </c>
      <c r="D19" s="22">
        <v>55039.850163999996</v>
      </c>
      <c r="E19" s="31" t="s">
        <v>132</v>
      </c>
      <c r="F19" s="32">
        <v>2022</v>
      </c>
    </row>
    <row r="20" spans="1:6" x14ac:dyDescent="0.25">
      <c r="A20" s="31" t="s">
        <v>140</v>
      </c>
      <c r="B20" s="31" t="s">
        <v>141</v>
      </c>
      <c r="C20" s="31" t="s">
        <v>131</v>
      </c>
      <c r="D20" s="22">
        <v>30428.911398099994</v>
      </c>
      <c r="E20" s="31" t="s">
        <v>133</v>
      </c>
      <c r="F20" s="32">
        <v>2021</v>
      </c>
    </row>
    <row r="21" spans="1:6" x14ac:dyDescent="0.25">
      <c r="A21" s="31" t="s">
        <v>140</v>
      </c>
      <c r="B21" s="31" t="s">
        <v>141</v>
      </c>
      <c r="C21" s="31" t="s">
        <v>131</v>
      </c>
      <c r="D21" s="22">
        <v>26644.188501800003</v>
      </c>
      <c r="E21" s="31" t="s">
        <v>133</v>
      </c>
      <c r="F21" s="32">
        <v>2022</v>
      </c>
    </row>
    <row r="22" spans="1:6" x14ac:dyDescent="0.25">
      <c r="A22" s="31" t="s">
        <v>142</v>
      </c>
      <c r="B22" s="31" t="s">
        <v>143</v>
      </c>
      <c r="C22" s="31" t="s">
        <v>131</v>
      </c>
      <c r="D22" s="22">
        <v>27627.64672560036</v>
      </c>
      <c r="E22" s="31" t="s">
        <v>132</v>
      </c>
      <c r="F22" s="32">
        <v>2021</v>
      </c>
    </row>
    <row r="23" spans="1:6" x14ac:dyDescent="0.25">
      <c r="A23" s="31" t="s">
        <v>142</v>
      </c>
      <c r="B23" s="31" t="s">
        <v>143</v>
      </c>
      <c r="C23" s="31" t="s">
        <v>131</v>
      </c>
      <c r="D23" s="22">
        <v>73170.626212021045</v>
      </c>
      <c r="E23" s="31" t="s">
        <v>132</v>
      </c>
      <c r="F23" s="32">
        <v>2022</v>
      </c>
    </row>
    <row r="24" spans="1:6" x14ac:dyDescent="0.25">
      <c r="A24" s="31" t="s">
        <v>142</v>
      </c>
      <c r="B24" s="31" t="s">
        <v>143</v>
      </c>
      <c r="C24" s="31" t="s">
        <v>131</v>
      </c>
      <c r="D24" s="22">
        <v>29472.44569588</v>
      </c>
      <c r="E24" s="31" t="s">
        <v>133</v>
      </c>
      <c r="F24" s="32">
        <v>2021</v>
      </c>
    </row>
    <row r="25" spans="1:6" x14ac:dyDescent="0.25">
      <c r="A25" s="31" t="s">
        <v>142</v>
      </c>
      <c r="B25" s="31" t="s">
        <v>143</v>
      </c>
      <c r="C25" s="31" t="s">
        <v>131</v>
      </c>
      <c r="D25" s="22">
        <v>49195.173180599988</v>
      </c>
      <c r="E25" s="31" t="s">
        <v>133</v>
      </c>
      <c r="F25" s="32">
        <v>2022</v>
      </c>
    </row>
    <row r="26" spans="1:6" x14ac:dyDescent="0.25">
      <c r="A26" s="31" t="s">
        <v>144</v>
      </c>
      <c r="B26" s="31" t="s">
        <v>145</v>
      </c>
      <c r="C26" s="31" t="s">
        <v>131</v>
      </c>
      <c r="D26" s="22">
        <v>566.74324000000001</v>
      </c>
      <c r="E26" s="31" t="s">
        <v>132</v>
      </c>
      <c r="F26" s="32">
        <v>2021</v>
      </c>
    </row>
    <row r="27" spans="1:6" x14ac:dyDescent="0.25">
      <c r="A27" s="31" t="s">
        <v>144</v>
      </c>
      <c r="B27" s="31" t="s">
        <v>145</v>
      </c>
      <c r="C27" s="31" t="s">
        <v>131</v>
      </c>
      <c r="D27" s="22">
        <v>1242.1516300000001</v>
      </c>
      <c r="E27" s="31" t="s">
        <v>132</v>
      </c>
      <c r="F27" s="32">
        <v>2022</v>
      </c>
    </row>
    <row r="28" spans="1:6" x14ac:dyDescent="0.25">
      <c r="A28" s="31" t="s">
        <v>144</v>
      </c>
      <c r="B28" s="31" t="s">
        <v>145</v>
      </c>
      <c r="C28" s="31" t="s">
        <v>131</v>
      </c>
      <c r="D28" s="22">
        <v>80976.700383573261</v>
      </c>
      <c r="E28" s="31" t="s">
        <v>133</v>
      </c>
      <c r="F28" s="32">
        <v>2021</v>
      </c>
    </row>
    <row r="29" spans="1:6" x14ac:dyDescent="0.25">
      <c r="A29" s="31" t="s">
        <v>144</v>
      </c>
      <c r="B29" s="31" t="s">
        <v>145</v>
      </c>
      <c r="C29" s="31" t="s">
        <v>131</v>
      </c>
      <c r="D29" s="22">
        <v>113574.17558739999</v>
      </c>
      <c r="E29" s="31" t="s">
        <v>133</v>
      </c>
      <c r="F29" s="32">
        <v>2022</v>
      </c>
    </row>
    <row r="30" spans="1:6" x14ac:dyDescent="0.25">
      <c r="A30" s="31" t="s">
        <v>146</v>
      </c>
      <c r="B30" s="31" t="s">
        <v>147</v>
      </c>
      <c r="C30" s="31" t="s">
        <v>131</v>
      </c>
      <c r="D30" s="22">
        <v>180739.39923649974</v>
      </c>
      <c r="E30" s="31" t="s">
        <v>132</v>
      </c>
      <c r="F30" s="32">
        <v>2021</v>
      </c>
    </row>
    <row r="31" spans="1:6" x14ac:dyDescent="0.25">
      <c r="A31" s="31" t="s">
        <v>146</v>
      </c>
      <c r="B31" s="31" t="s">
        <v>147</v>
      </c>
      <c r="C31" s="31" t="s">
        <v>131</v>
      </c>
      <c r="D31" s="22">
        <v>305798.11909980001</v>
      </c>
      <c r="E31" s="31" t="s">
        <v>132</v>
      </c>
      <c r="F31" s="32">
        <v>2022</v>
      </c>
    </row>
    <row r="32" spans="1:6" x14ac:dyDescent="0.25">
      <c r="A32" s="31" t="s">
        <v>146</v>
      </c>
      <c r="B32" s="31" t="s">
        <v>147</v>
      </c>
      <c r="C32" s="31" t="s">
        <v>131</v>
      </c>
      <c r="D32" s="22">
        <v>142539.87279247397</v>
      </c>
      <c r="E32" s="31" t="s">
        <v>133</v>
      </c>
      <c r="F32" s="32">
        <v>2021</v>
      </c>
    </row>
    <row r="33" spans="1:6" x14ac:dyDescent="0.25">
      <c r="A33" s="31" t="s">
        <v>146</v>
      </c>
      <c r="B33" s="31" t="s">
        <v>147</v>
      </c>
      <c r="C33" s="31" t="s">
        <v>131</v>
      </c>
      <c r="D33" s="22">
        <v>239192.7493581998</v>
      </c>
      <c r="E33" s="31" t="s">
        <v>133</v>
      </c>
      <c r="F33" s="32">
        <v>2022</v>
      </c>
    </row>
    <row r="34" spans="1:6" x14ac:dyDescent="0.25">
      <c r="A34" s="31" t="s">
        <v>148</v>
      </c>
      <c r="B34" s="31" t="s">
        <v>149</v>
      </c>
      <c r="C34" s="31" t="s">
        <v>131</v>
      </c>
      <c r="D34" s="22">
        <v>133550.68982940001</v>
      </c>
      <c r="E34" s="31" t="s">
        <v>132</v>
      </c>
      <c r="F34" s="32">
        <v>2021</v>
      </c>
    </row>
    <row r="35" spans="1:6" x14ac:dyDescent="0.25">
      <c r="A35" s="31" t="s">
        <v>148</v>
      </c>
      <c r="B35" s="31" t="s">
        <v>149</v>
      </c>
      <c r="C35" s="31" t="s">
        <v>131</v>
      </c>
      <c r="D35" s="22">
        <v>163220.48607560014</v>
      </c>
      <c r="E35" s="31" t="s">
        <v>132</v>
      </c>
      <c r="F35" s="32">
        <v>2022</v>
      </c>
    </row>
    <row r="36" spans="1:6" x14ac:dyDescent="0.25">
      <c r="A36" s="31" t="s">
        <v>148</v>
      </c>
      <c r="B36" s="31" t="s">
        <v>149</v>
      </c>
      <c r="C36" s="31" t="s">
        <v>131</v>
      </c>
      <c r="D36" s="22">
        <v>182351.43554340006</v>
      </c>
      <c r="E36" s="31" t="s">
        <v>133</v>
      </c>
      <c r="F36" s="32">
        <v>2021</v>
      </c>
    </row>
    <row r="37" spans="1:6" x14ac:dyDescent="0.25">
      <c r="A37" s="31" t="s">
        <v>148</v>
      </c>
      <c r="B37" s="31" t="s">
        <v>149</v>
      </c>
      <c r="C37" s="31" t="s">
        <v>131</v>
      </c>
      <c r="D37" s="22">
        <v>133489.3999569999</v>
      </c>
      <c r="E37" s="31" t="s">
        <v>133</v>
      </c>
      <c r="F37" s="32">
        <v>2022</v>
      </c>
    </row>
    <row r="38" spans="1:6" x14ac:dyDescent="0.25">
      <c r="A38" s="31" t="s">
        <v>150</v>
      </c>
      <c r="B38" s="31" t="s">
        <v>151</v>
      </c>
      <c r="C38" s="31" t="s">
        <v>131</v>
      </c>
      <c r="D38" s="22">
        <v>1368.2718999999997</v>
      </c>
      <c r="E38" s="31" t="s">
        <v>132</v>
      </c>
      <c r="F38" s="32">
        <v>2021</v>
      </c>
    </row>
    <row r="39" spans="1:6" x14ac:dyDescent="0.25">
      <c r="A39" s="31" t="s">
        <v>150</v>
      </c>
      <c r="B39" s="31" t="s">
        <v>151</v>
      </c>
      <c r="C39" s="31" t="s">
        <v>131</v>
      </c>
      <c r="D39" s="22">
        <v>1334.1827000000003</v>
      </c>
      <c r="E39" s="31" t="s">
        <v>132</v>
      </c>
      <c r="F39" s="32">
        <v>2022</v>
      </c>
    </row>
    <row r="40" spans="1:6" x14ac:dyDescent="0.25">
      <c r="A40" s="31" t="s">
        <v>150</v>
      </c>
      <c r="B40" s="31" t="s">
        <v>151</v>
      </c>
      <c r="C40" s="31" t="s">
        <v>131</v>
      </c>
      <c r="D40" s="22">
        <v>9555.6720522000014</v>
      </c>
      <c r="E40" s="31" t="s">
        <v>133</v>
      </c>
      <c r="F40" s="32">
        <v>2021</v>
      </c>
    </row>
    <row r="41" spans="1:6" x14ac:dyDescent="0.25">
      <c r="A41" s="31" t="s">
        <v>150</v>
      </c>
      <c r="B41" s="31" t="s">
        <v>151</v>
      </c>
      <c r="C41" s="31" t="s">
        <v>131</v>
      </c>
      <c r="D41" s="22">
        <v>9895.8937805999976</v>
      </c>
      <c r="E41" s="31" t="s">
        <v>133</v>
      </c>
      <c r="F41" s="32">
        <v>2022</v>
      </c>
    </row>
    <row r="42" spans="1:6" x14ac:dyDescent="0.25">
      <c r="A42" s="31" t="s">
        <v>152</v>
      </c>
      <c r="B42" s="31" t="s">
        <v>153</v>
      </c>
      <c r="C42" s="31" t="s">
        <v>131</v>
      </c>
      <c r="D42" s="22">
        <v>16498.954999999998</v>
      </c>
      <c r="E42" s="31" t="s">
        <v>132</v>
      </c>
      <c r="F42" s="32">
        <v>2021</v>
      </c>
    </row>
    <row r="43" spans="1:6" x14ac:dyDescent="0.25">
      <c r="A43" s="31" t="s">
        <v>152</v>
      </c>
      <c r="B43" s="31" t="s">
        <v>153</v>
      </c>
      <c r="C43" s="31" t="s">
        <v>131</v>
      </c>
      <c r="D43" s="22">
        <v>16074.158999999998</v>
      </c>
      <c r="E43" s="31" t="s">
        <v>132</v>
      </c>
      <c r="F43" s="32">
        <v>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Eksport-Import tarkibi</vt:lpstr>
      <vt:lpstr>Лист1</vt:lpstr>
      <vt:lpstr>Лист3</vt:lpstr>
      <vt:lpstr>Лист2</vt:lpstr>
      <vt:lpstr>'Eksport-Import tarkibi'!Область_печати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Сайфуллаев Х. Х</cp:lastModifiedBy>
  <cp:lastPrinted>2023-07-20T05:27:32Z</cp:lastPrinted>
  <dcterms:created xsi:type="dcterms:W3CDTF">2016-03-10T14:57:36Z</dcterms:created>
  <dcterms:modified xsi:type="dcterms:W3CDTF">2023-07-20T05:27:36Z</dcterms:modified>
</cp:coreProperties>
</file>